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Shenoy\Dropbox\Vice-President\Grant-Donation Program\Documents for Grant Applications\Budgets\"/>
    </mc:Choice>
  </mc:AlternateContent>
  <bookViews>
    <workbookView xWindow="0" yWindow="0" windowWidth="28800" windowHeight="11610"/>
  </bookViews>
  <sheets>
    <sheet name="Budget 2018" sheetId="4" r:id="rId1"/>
    <sheet name="Sheet1" sheetId="5" r:id="rId2"/>
  </sheets>
  <definedNames>
    <definedName name="_xlnm.Print_Area" localSheetId="0">'Budget 2018'!$K$3:$S$66</definedName>
  </definedNames>
  <calcPr calcId="162913" iterateDelta="1E-4"/>
  <fileRecoveryPr autoRecover="0"/>
</workbook>
</file>

<file path=xl/calcChain.xml><?xml version="1.0" encoding="utf-8"?>
<calcChain xmlns="http://schemas.openxmlformats.org/spreadsheetml/2006/main">
  <c r="P43" i="4" l="1"/>
  <c r="Q11" i="5" l="1"/>
  <c r="Q17" i="5"/>
  <c r="Q26" i="5"/>
  <c r="Q36" i="5"/>
  <c r="Q39" i="5"/>
  <c r="Q48" i="5"/>
  <c r="Q56" i="5"/>
  <c r="Q62" i="5"/>
  <c r="H30" i="5"/>
  <c r="H27" i="5"/>
  <c r="H23" i="5"/>
  <c r="H17" i="5"/>
  <c r="H12" i="5"/>
  <c r="H19" i="5" s="1"/>
  <c r="H8" i="5"/>
  <c r="Q64" i="5" l="1"/>
  <c r="H34" i="5" s="1"/>
  <c r="Y37" i="4"/>
  <c r="Z37" i="4"/>
  <c r="Y29" i="4"/>
  <c r="Z29" i="4"/>
  <c r="Y21" i="4"/>
  <c r="Z21" i="4"/>
  <c r="Y12" i="4"/>
  <c r="Z12" i="4"/>
  <c r="O62" i="4"/>
  <c r="P62" i="4"/>
  <c r="O56" i="4"/>
  <c r="P56" i="4"/>
  <c r="O49" i="4"/>
  <c r="P49" i="4"/>
  <c r="O40" i="4"/>
  <c r="P40" i="4"/>
  <c r="O37" i="4"/>
  <c r="P37" i="4"/>
  <c r="O27" i="4"/>
  <c r="P27" i="4"/>
  <c r="O17" i="4"/>
  <c r="P17" i="4"/>
  <c r="O11" i="4"/>
  <c r="P11" i="4"/>
  <c r="E30" i="4"/>
  <c r="F30" i="4"/>
  <c r="E27" i="4"/>
  <c r="F27" i="4"/>
  <c r="E17" i="4"/>
  <c r="F17" i="4"/>
  <c r="E12" i="4"/>
  <c r="F12" i="4"/>
  <c r="E8" i="4"/>
  <c r="F8" i="4"/>
  <c r="Y39" i="4" l="1"/>
  <c r="F19" i="4"/>
  <c r="F32" i="4" s="1"/>
  <c r="O64" i="4"/>
  <c r="Z39" i="4"/>
  <c r="P64" i="4"/>
  <c r="E19" i="4"/>
  <c r="AA38" i="5"/>
  <c r="AA30" i="5"/>
  <c r="AA22" i="5"/>
  <c r="AA12" i="5"/>
  <c r="AC37" i="4"/>
  <c r="AC29" i="4"/>
  <c r="AC21" i="4"/>
  <c r="AC12" i="4"/>
  <c r="S62" i="4"/>
  <c r="S56" i="4"/>
  <c r="S49" i="4"/>
  <c r="S40" i="4"/>
  <c r="S37" i="4"/>
  <c r="S27" i="4"/>
  <c r="S17" i="4"/>
  <c r="S11" i="4"/>
  <c r="I30" i="4"/>
  <c r="I27" i="4"/>
  <c r="I23" i="4"/>
  <c r="I17" i="4"/>
  <c r="I12" i="4"/>
  <c r="I8" i="4"/>
  <c r="N60" i="4"/>
  <c r="N59" i="4"/>
  <c r="D29" i="4"/>
  <c r="P66" i="4" l="1"/>
  <c r="F34" i="4" s="1"/>
  <c r="AC39" i="4"/>
  <c r="S64" i="4"/>
  <c r="I19" i="4"/>
  <c r="I32" i="4" s="1"/>
  <c r="I36" i="4" s="1"/>
  <c r="AA40" i="5"/>
  <c r="H32" i="5"/>
  <c r="H36" i="5" s="1"/>
  <c r="P62" i="5"/>
  <c r="N62" i="5"/>
  <c r="M62" i="5"/>
  <c r="L62" i="5"/>
  <c r="K62" i="5"/>
  <c r="P56" i="5"/>
  <c r="N56" i="5"/>
  <c r="M56" i="5"/>
  <c r="L56" i="5"/>
  <c r="K56" i="5"/>
  <c r="P48" i="5"/>
  <c r="N48" i="5"/>
  <c r="M48" i="5"/>
  <c r="L48" i="5"/>
  <c r="K48" i="5"/>
  <c r="B47" i="5"/>
  <c r="P39" i="5"/>
  <c r="N39" i="5"/>
  <c r="M39" i="5"/>
  <c r="L39" i="5"/>
  <c r="K39" i="5"/>
  <c r="Z38" i="5"/>
  <c r="X38" i="5"/>
  <c r="W38" i="5"/>
  <c r="W40" i="5" s="1"/>
  <c r="V38" i="5"/>
  <c r="U38" i="5"/>
  <c r="P36" i="5"/>
  <c r="N36" i="5"/>
  <c r="M36" i="5"/>
  <c r="L36" i="5"/>
  <c r="K36" i="5"/>
  <c r="Z30" i="5"/>
  <c r="X30" i="5"/>
  <c r="W30" i="5"/>
  <c r="V30" i="5"/>
  <c r="U30" i="5"/>
  <c r="G30" i="5"/>
  <c r="E30" i="5"/>
  <c r="D30" i="5"/>
  <c r="C30" i="5"/>
  <c r="B30" i="5"/>
  <c r="G27" i="5"/>
  <c r="E27" i="5"/>
  <c r="D27" i="5"/>
  <c r="C27" i="5"/>
  <c r="B27" i="5"/>
  <c r="P26" i="5"/>
  <c r="N26" i="5"/>
  <c r="M26" i="5"/>
  <c r="L26" i="5"/>
  <c r="K26" i="5"/>
  <c r="G23" i="5"/>
  <c r="E23" i="5"/>
  <c r="D23" i="5"/>
  <c r="C23" i="5"/>
  <c r="B23" i="5"/>
  <c r="Z22" i="5"/>
  <c r="X22" i="5"/>
  <c r="W22" i="5"/>
  <c r="V22" i="5"/>
  <c r="U22" i="5"/>
  <c r="P17" i="5"/>
  <c r="N17" i="5"/>
  <c r="M17" i="5"/>
  <c r="L17" i="5"/>
  <c r="K17" i="5"/>
  <c r="G17" i="5"/>
  <c r="E17" i="5"/>
  <c r="D17" i="5"/>
  <c r="C17" i="5"/>
  <c r="B17" i="5"/>
  <c r="B19" i="5" s="1"/>
  <c r="Z12" i="5"/>
  <c r="X12" i="5"/>
  <c r="W12" i="5"/>
  <c r="V12" i="5"/>
  <c r="U12" i="5"/>
  <c r="G12" i="5"/>
  <c r="E12" i="5"/>
  <c r="D12" i="5"/>
  <c r="D19" i="5" s="1"/>
  <c r="C12" i="5"/>
  <c r="B12" i="5"/>
  <c r="P11" i="5"/>
  <c r="N11" i="5"/>
  <c r="M11" i="5"/>
  <c r="L11" i="5"/>
  <c r="K11" i="5"/>
  <c r="G8" i="5"/>
  <c r="E8" i="5"/>
  <c r="D8" i="5"/>
  <c r="C8" i="5"/>
  <c r="B8" i="5"/>
  <c r="X40" i="5" l="1"/>
  <c r="V40" i="5"/>
  <c r="N64" i="5"/>
  <c r="E34" i="5" s="1"/>
  <c r="B32" i="5"/>
  <c r="B36" i="5" s="1"/>
  <c r="E19" i="5"/>
  <c r="E32" i="5" s="1"/>
  <c r="E36" i="5" s="1"/>
  <c r="C19" i="5"/>
  <c r="C32" i="5" s="1"/>
  <c r="C36" i="5" s="1"/>
  <c r="K64" i="5"/>
  <c r="K66" i="5" s="1"/>
  <c r="L64" i="5"/>
  <c r="L66" i="5" s="1"/>
  <c r="U40" i="5"/>
  <c r="M64" i="5"/>
  <c r="D34" i="5" s="1"/>
  <c r="I34" i="4"/>
  <c r="S66" i="4"/>
  <c r="Q66" i="5"/>
  <c r="P64" i="5"/>
  <c r="P66" i="5" s="1"/>
  <c r="Z40" i="5"/>
  <c r="G19" i="5"/>
  <c r="G32" i="5" s="1"/>
  <c r="G36" i="5" s="1"/>
  <c r="D32" i="5"/>
  <c r="L27" i="4"/>
  <c r="M27" i="4"/>
  <c r="N27" i="4"/>
  <c r="Q27" i="4"/>
  <c r="G34" i="5" l="1"/>
  <c r="C34" i="5"/>
  <c r="N66" i="5"/>
  <c r="M66" i="5"/>
  <c r="B34" i="5"/>
  <c r="B23" i="4"/>
  <c r="D23" i="4"/>
  <c r="E23" i="4"/>
  <c r="E32" i="4" s="1"/>
  <c r="G23" i="4"/>
  <c r="C23" i="4"/>
  <c r="X37" i="4" l="1"/>
  <c r="X29" i="4"/>
  <c r="X21" i="4"/>
  <c r="X12" i="4"/>
  <c r="N62" i="4"/>
  <c r="N49" i="4"/>
  <c r="N56" i="4"/>
  <c r="N11" i="4"/>
  <c r="N17" i="4"/>
  <c r="N37" i="4"/>
  <c r="N40" i="4"/>
  <c r="D17" i="4"/>
  <c r="D12" i="4"/>
  <c r="D8" i="4"/>
  <c r="D30" i="4"/>
  <c r="D27" i="4"/>
  <c r="X39" i="4" l="1"/>
  <c r="N64" i="4"/>
  <c r="D19" i="4"/>
  <c r="D32" i="4" s="1"/>
  <c r="B47" i="4"/>
  <c r="G27" i="4"/>
  <c r="G30" i="4"/>
  <c r="G17" i="4"/>
  <c r="G12" i="4"/>
  <c r="G8" i="4"/>
  <c r="AA37" i="4"/>
  <c r="AA29" i="4"/>
  <c r="AA21" i="4"/>
  <c r="AA12" i="4"/>
  <c r="Q62" i="4"/>
  <c r="Q56" i="4"/>
  <c r="Q49" i="4"/>
  <c r="Q40" i="4"/>
  <c r="Q37" i="4"/>
  <c r="Q17" i="4"/>
  <c r="Q11" i="4"/>
  <c r="D34" i="4" l="1"/>
  <c r="N66" i="4"/>
  <c r="Q64" i="4"/>
  <c r="AA39" i="4"/>
  <c r="G19" i="4"/>
  <c r="G32" i="4" s="1"/>
  <c r="G36" i="4" s="1"/>
  <c r="B12" i="4"/>
  <c r="L37" i="4"/>
  <c r="M11" i="4"/>
  <c r="W12" i="4"/>
  <c r="W29" i="4"/>
  <c r="V21" i="4"/>
  <c r="V29" i="4"/>
  <c r="Q66" i="4" l="1"/>
  <c r="G34" i="4"/>
  <c r="C12" i="4"/>
  <c r="C30" i="4" l="1"/>
  <c r="C27" i="4"/>
  <c r="C17" i="4"/>
  <c r="C8" i="4"/>
  <c r="M62" i="4"/>
  <c r="M56" i="4"/>
  <c r="M49" i="4"/>
  <c r="M40" i="4"/>
  <c r="M37" i="4"/>
  <c r="M17" i="4"/>
  <c r="L62" i="4"/>
  <c r="L56" i="4"/>
  <c r="L49" i="4"/>
  <c r="L40" i="4"/>
  <c r="W37" i="4"/>
  <c r="V37" i="4"/>
  <c r="B30" i="4"/>
  <c r="B27" i="4"/>
  <c r="W21" i="4"/>
  <c r="L17" i="4"/>
  <c r="B17" i="4"/>
  <c r="V12" i="4"/>
  <c r="B8" i="4"/>
  <c r="B19" i="4" l="1"/>
  <c r="B32" i="4" s="1"/>
  <c r="B36" i="4" s="1"/>
  <c r="E36" i="4"/>
  <c r="O66" i="4"/>
  <c r="M64" i="4"/>
  <c r="L64" i="4"/>
  <c r="C19" i="4"/>
  <c r="C32" i="4" s="1"/>
  <c r="C36" i="4" s="1"/>
  <c r="V39" i="4"/>
  <c r="W39" i="4"/>
  <c r="L66" i="4" l="1"/>
  <c r="E34" i="4"/>
  <c r="B34" i="4"/>
  <c r="C34" i="4"/>
  <c r="M66" i="4"/>
</calcChain>
</file>

<file path=xl/comments1.xml><?xml version="1.0" encoding="utf-8"?>
<comments xmlns="http://schemas.openxmlformats.org/spreadsheetml/2006/main">
  <authors>
    <author>Suhaskumar Kamble</author>
  </authors>
  <commentList>
    <comment ref="U35" authorId="0" shapeId="0">
      <text>
        <r>
          <rPr>
            <b/>
            <sz val="8"/>
            <color indexed="81"/>
            <rFont val="Tahoma"/>
            <charset val="1"/>
          </rPr>
          <t>Suhaskumar Kamble:</t>
        </r>
        <r>
          <rPr>
            <sz val="8"/>
            <color indexed="81"/>
            <rFont val="Tahoma"/>
            <charset val="1"/>
          </rPr>
          <t xml:space="preserve">
$4344 were covered by insurance
</t>
        </r>
      </text>
    </comment>
  </commentList>
</comments>
</file>

<file path=xl/sharedStrings.xml><?xml version="1.0" encoding="utf-8"?>
<sst xmlns="http://schemas.openxmlformats.org/spreadsheetml/2006/main" count="322" uniqueCount="145">
  <si>
    <t>Category Description</t>
  </si>
  <si>
    <t>EXPENSES</t>
  </si>
  <si>
    <t>Industrial Fund Drive</t>
  </si>
  <si>
    <t>TOTAL Industrial Fund Drive</t>
  </si>
  <si>
    <t>TOTAL Residential Fund Drives</t>
  </si>
  <si>
    <t>TOTAL Equipment &amp; Supplies</t>
  </si>
  <si>
    <t>TOTAL Fundraising</t>
  </si>
  <si>
    <t>TOTAL Interest and Dividends</t>
  </si>
  <si>
    <t>TOTAL Training</t>
  </si>
  <si>
    <t>TOTAL INCOME</t>
  </si>
  <si>
    <t>TOTAL EXPENSES</t>
  </si>
  <si>
    <t>Vehicle Maintenance &amp; Repair</t>
  </si>
  <si>
    <t>TOTAL Gen Membership</t>
  </si>
  <si>
    <t>TOTAL Vehicles</t>
  </si>
  <si>
    <t>TOTAL Township Activities</t>
  </si>
  <si>
    <t>TOTAL Utilities</t>
  </si>
  <si>
    <t>TOTAL Building &amp; Grounds</t>
  </si>
  <si>
    <t>TOTAL Insurance</t>
  </si>
  <si>
    <t>PROJECTED INCOME</t>
  </si>
  <si>
    <t>ADDITIONAL REQUEST</t>
  </si>
  <si>
    <t>TOTAL Professional Services &amp; Fees</t>
  </si>
  <si>
    <t>TOTAL Supplies</t>
  </si>
  <si>
    <t>Total Expenses</t>
  </si>
  <si>
    <t>TOTAL Other Income</t>
  </si>
  <si>
    <t>TOTAL Municipal Contribution</t>
  </si>
  <si>
    <t>In addition to the normal annual building maintenance costs, the Trustees have an additional budget request for a "special project" use of reserve funds for further building improvements. This would be budgeted separately and will span more than one financial year. The project would use funds from reserves and be reported and accounted for outside of the normal annual operating expenditures.</t>
  </si>
  <si>
    <t>Residential Fund Drive</t>
  </si>
  <si>
    <t>Budget 2015</t>
  </si>
  <si>
    <t>2015 Actual</t>
  </si>
  <si>
    <t>Budget 2016</t>
  </si>
  <si>
    <t>TOTAL Squad Fund Drives</t>
  </si>
  <si>
    <t>Total</t>
  </si>
  <si>
    <t>91250 - Corporate Matching Donations</t>
  </si>
  <si>
    <t>91320 - Cadet Fundraising</t>
  </si>
  <si>
    <t>91330 - Misc. Fundraising</t>
  </si>
  <si>
    <t>91310 - Large Fund Raiser</t>
  </si>
  <si>
    <t>94100 - Plainsboro Township</t>
  </si>
  <si>
    <t>95000 - Other Income</t>
  </si>
  <si>
    <t>10000 - EMS Administration</t>
  </si>
  <si>
    <t>18000 - Insurance</t>
  </si>
  <si>
    <t>18100 - Employee Assistance Program (EAP)</t>
  </si>
  <si>
    <t>18400 - Management Liability</t>
  </si>
  <si>
    <t>18200 - Vehicle Coverage</t>
  </si>
  <si>
    <t>18300 - Comm. Accident and Health</t>
  </si>
  <si>
    <t>17000 - Utilities</t>
  </si>
  <si>
    <t>17400 - Electric &amp; Gas</t>
  </si>
  <si>
    <t>17100 - Cable TV</t>
  </si>
  <si>
    <t>17200 - Internet Service</t>
  </si>
  <si>
    <t>17300 - Cell Phones</t>
  </si>
  <si>
    <t>17500 - Sewage &amp; Water</t>
  </si>
  <si>
    <t>17600 - Office Phones</t>
  </si>
  <si>
    <t>14000 - Gen Membership &amp; Squad Activities</t>
  </si>
  <si>
    <t>14903 - 201x Installation Dinner</t>
  </si>
  <si>
    <t>14600 - Substance Testing</t>
  </si>
  <si>
    <t>14400 - Flowers, Baskets &amp; Cards</t>
  </si>
  <si>
    <t>14300 - Membership Retention &amp; Attraction</t>
  </si>
  <si>
    <t>14200 - Refreshments &amp; Beverages</t>
  </si>
  <si>
    <t>14100 - Meeting Meals</t>
  </si>
  <si>
    <t>14800 - Cadet Activity Expenses</t>
  </si>
  <si>
    <t>16000 - Building &amp; Grounds</t>
  </si>
  <si>
    <t>16100 - Building Repairs and Maintenance</t>
  </si>
  <si>
    <t>16200 - Building Improvement and Habitability</t>
  </si>
  <si>
    <t>16300 - Bay Repair &amp; Maint</t>
  </si>
  <si>
    <t>16400 - Janitorial &amp; Custodial Fees</t>
  </si>
  <si>
    <t>16500 - Fire Protection &amp; Alarm Monitoring</t>
  </si>
  <si>
    <t>16600 - H.V.A.C. Svcs &amp; Maint.</t>
  </si>
  <si>
    <t>16700 - Pest Control Services</t>
  </si>
  <si>
    <t>15000 - Township Activities</t>
  </si>
  <si>
    <t>11000 - Professional Services &amp; Fees</t>
  </si>
  <si>
    <t>11300 - Accounting, Audit, Tax Prep</t>
  </si>
  <si>
    <t>11100 - Bank &amp; Other Service Fees</t>
  </si>
  <si>
    <t>11200 - Federal &amp; State of NJ Fee</t>
  </si>
  <si>
    <t>11400 - Legal Fees</t>
  </si>
  <si>
    <t>13000 - Squad Fund Drives</t>
  </si>
  <si>
    <t>13240 - 201x Residential Fund Drive</t>
  </si>
  <si>
    <t>13220 - General Fundraising Expenses</t>
  </si>
  <si>
    <t>13100 - 201x Industrial Fund Drive</t>
  </si>
  <si>
    <t>12100 - Business Postage &amp; Stamps</t>
  </si>
  <si>
    <t>12400 - Office Supplies, Printing &amp; Stationary</t>
  </si>
  <si>
    <t>12300 - Web Site Maintenance</t>
  </si>
  <si>
    <t>12200 - Computer Supplies &amp; Accessories</t>
  </si>
  <si>
    <t>12000 - Admin Supplies</t>
  </si>
  <si>
    <t>20000 - EMS Operations</t>
  </si>
  <si>
    <t>24000 - Vehicles</t>
  </si>
  <si>
    <t>24100 - General Vehicle Supplies, Maint &amp; Repairs</t>
  </si>
  <si>
    <t>24200 - Vehicle 101</t>
  </si>
  <si>
    <t>24300 - Vehicle 102</t>
  </si>
  <si>
    <t>24400 - Vehicle 103</t>
  </si>
  <si>
    <t>24500 - Vehicle 104</t>
  </si>
  <si>
    <t>22000 - Equipment &amp; Supplies</t>
  </si>
  <si>
    <t>22500 - Squad Uniform &amp; Apparel</t>
  </si>
  <si>
    <t>22100 - Disposable Medical Supplies</t>
  </si>
  <si>
    <t>22200 - Oxygen</t>
  </si>
  <si>
    <t>22300 - Durable Supplies</t>
  </si>
  <si>
    <t>22700 - Operation Equipment Repairs &amp; Maint</t>
  </si>
  <si>
    <t>22600 - Operation Equipment &amp; Supplies</t>
  </si>
  <si>
    <t>22400 - Radios &amp; Pagers</t>
  </si>
  <si>
    <t>23000 - EMS Training</t>
  </si>
  <si>
    <t>23300 - EMT Tuition &amp; Books</t>
  </si>
  <si>
    <t>23100 - CEU Trainings</t>
  </si>
  <si>
    <t>23500 - Training Meals</t>
  </si>
  <si>
    <t>23200 - CPR &amp; First Aid Training</t>
  </si>
  <si>
    <t>23400 - Training Supplies</t>
  </si>
  <si>
    <t>23600 - Non-CEU Training</t>
  </si>
  <si>
    <t>21000 - General EMS Operations Expenses</t>
  </si>
  <si>
    <t>21200 - General Expenses</t>
  </si>
  <si>
    <t>21300 - Standby Meals</t>
  </si>
  <si>
    <t>21400 - Crew Incentives</t>
  </si>
  <si>
    <t xml:space="preserve">21500 - EMScharts </t>
  </si>
  <si>
    <t>21600 - Scheduling Software - WhentoWork</t>
  </si>
  <si>
    <t>99999 - Annual Reserve Fund Allocation - 6%</t>
  </si>
  <si>
    <t>Special Project Request ** funded from the reserve</t>
  </si>
  <si>
    <t>Budget 2017</t>
  </si>
  <si>
    <t>2016 Actual</t>
  </si>
  <si>
    <t>9124x- 201x Residential Fund Drive</t>
  </si>
  <si>
    <t xml:space="preserve">TOTAL EMS Administration </t>
  </si>
  <si>
    <t>TOTAL EMS Operations</t>
  </si>
  <si>
    <t>15200 - Township Activity Expense</t>
  </si>
  <si>
    <t>TOTAL General EMS Operations Expenses</t>
  </si>
  <si>
    <t>*</t>
  </si>
  <si>
    <t>14700 - Flu Shots &amp; Immunizations</t>
  </si>
  <si>
    <t xml:space="preserve"> </t>
  </si>
  <si>
    <t>92300 - Capital Gain Distributions</t>
  </si>
  <si>
    <t>13300 - Large Fundraiser Expenses</t>
  </si>
  <si>
    <t>94000 - Municipal Contributions</t>
  </si>
  <si>
    <t>92000 - Interest &amp; Dividends</t>
  </si>
  <si>
    <t>92100 - Interest Received</t>
  </si>
  <si>
    <t>91300 - Squad Fundraising</t>
  </si>
  <si>
    <t>91200 - Residential Fund Drives</t>
  </si>
  <si>
    <t>TOTAL Squad Fundraising</t>
  </si>
  <si>
    <t>Fundraising</t>
  </si>
  <si>
    <t>91100 - Industrial Fund Drive</t>
  </si>
  <si>
    <t>9110x - 201x Industrial Fund Drive</t>
  </si>
  <si>
    <t>Plainsboro Rescue Squad Budget  - 2018</t>
  </si>
  <si>
    <t>2017 Actual</t>
  </si>
  <si>
    <t>18200 - Vehicle Coverage + state surcharge</t>
  </si>
  <si>
    <t>13210 - Permit fee</t>
  </si>
  <si>
    <t>Budget 2018</t>
  </si>
  <si>
    <t>99999 - Annual Reserve Fund Allocation - 9%</t>
  </si>
  <si>
    <t>Amount collected for Oxygen Concentrator : $8949.92</t>
  </si>
  <si>
    <t>Painting and flooring</t>
  </si>
  <si>
    <t>Munson Room Project:</t>
  </si>
  <si>
    <t>Amt. Recd. From Insurance Co.</t>
  </si>
  <si>
    <t>Charges paid for work done</t>
  </si>
  <si>
    <t>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</si>
</sst>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_(\$* #,##0.00_);_(\$* \(#,##0.00\);_(\$* \-??_);_(@_)"/>
    <numFmt numFmtId="165" formatCode="\$#,##0.00"/>
  </numFmts>
  <fonts count="31" x14ac:knownFonts="1">
    <font>
      <sz val="10"/>
      <name val="Arial"/>
      <family val="2"/>
    </font>
    <font>
      <sz val="10"/>
      <name val="Mangal"/>
      <family val="2"/>
    </font>
    <font>
      <sz val="8"/>
      <color indexed="81"/>
      <name val="Tahoma"/>
      <charset val="1"/>
    </font>
    <font>
      <b/>
      <sz val="8"/>
      <color indexed="81"/>
      <name val="Tahoma"/>
      <charset val="1"/>
    </font>
    <font>
      <b/>
      <sz val="16"/>
      <name val="Cambria"/>
      <family val="1"/>
      <scheme val="major"/>
    </font>
    <font>
      <sz val="16"/>
      <name val="Arial"/>
      <family val="2"/>
    </font>
    <font>
      <b/>
      <sz val="16"/>
      <color indexed="8"/>
      <name val="Cambria"/>
      <family val="1"/>
      <scheme val="major"/>
    </font>
    <font>
      <sz val="16"/>
      <color indexed="8"/>
      <name val="Calibri"/>
      <family val="2"/>
      <scheme val="minor"/>
    </font>
    <font>
      <b/>
      <sz val="16"/>
      <name val="Calibri"/>
      <family val="2"/>
      <scheme val="minor"/>
    </font>
    <font>
      <sz val="16"/>
      <name val="Calibri"/>
      <family val="2"/>
      <scheme val="minor"/>
    </font>
    <font>
      <b/>
      <sz val="16"/>
      <color indexed="8"/>
      <name val="Calibri"/>
      <family val="2"/>
      <scheme val="minor"/>
    </font>
    <font>
      <b/>
      <sz val="16"/>
      <color theme="1"/>
      <name val="Calibri"/>
      <family val="2"/>
      <scheme val="minor"/>
    </font>
    <font>
      <b/>
      <sz val="16"/>
      <color indexed="9"/>
      <name val="Calibri"/>
      <family val="2"/>
      <scheme val="minor"/>
    </font>
    <font>
      <b/>
      <sz val="16"/>
      <name val="Arial"/>
      <family val="2"/>
    </font>
    <font>
      <b/>
      <sz val="18"/>
      <name val="Cambria"/>
      <family val="1"/>
      <scheme val="major"/>
    </font>
    <font>
      <sz val="10"/>
      <name val="Arial"/>
      <family val="2"/>
    </font>
    <font>
      <b/>
      <sz val="14"/>
      <color indexed="8"/>
      <name val="Cambria"/>
      <family val="1"/>
      <scheme val="major"/>
    </font>
    <font>
      <sz val="14"/>
      <color indexed="8"/>
      <name val="Calibri"/>
      <family val="2"/>
      <scheme val="minor"/>
    </font>
    <font>
      <sz val="14"/>
      <name val="Arial"/>
      <family val="2"/>
    </font>
    <font>
      <b/>
      <sz val="14"/>
      <name val="Calibri"/>
      <family val="2"/>
      <scheme val="minor"/>
    </font>
    <font>
      <sz val="14"/>
      <name val="Calibri"/>
      <family val="2"/>
      <scheme val="minor"/>
    </font>
    <font>
      <b/>
      <sz val="14"/>
      <color indexed="8"/>
      <name val="Calibri"/>
      <family val="2"/>
      <scheme val="minor"/>
    </font>
    <font>
      <sz val="16"/>
      <color indexed="8"/>
      <name val="Calibri"/>
      <family val="2"/>
      <scheme val="minor"/>
    </font>
    <font>
      <b/>
      <sz val="16"/>
      <color indexed="8"/>
      <name val="Calibri"/>
      <family val="2"/>
      <scheme val="minor"/>
    </font>
    <font>
      <b/>
      <sz val="14"/>
      <color theme="1"/>
      <name val="Calibri"/>
      <family val="2"/>
      <scheme val="minor"/>
    </font>
    <font>
      <sz val="16"/>
      <name val="Calibri"/>
      <family val="2"/>
      <scheme val="minor"/>
    </font>
    <font>
      <sz val="12"/>
      <name val="Calibri"/>
      <family val="2"/>
      <scheme val="minor"/>
    </font>
    <font>
      <b/>
      <sz val="14"/>
      <color indexed="9"/>
      <name val="Calibri"/>
      <family val="2"/>
      <scheme val="minor"/>
    </font>
    <font>
      <sz val="11"/>
      <name val="Calibri"/>
      <family val="2"/>
      <scheme val="minor"/>
    </font>
    <font>
      <sz val="14"/>
      <color theme="0"/>
      <name val="Arial"/>
      <family val="2"/>
    </font>
    <font>
      <sz val="13"/>
      <name val="Arial"/>
      <family val="2"/>
    </font>
  </fonts>
  <fills count="10">
    <fill>
      <patternFill patternType="none"/>
    </fill>
    <fill>
      <patternFill patternType="gray125"/>
    </fill>
    <fill>
      <patternFill patternType="solid">
        <fgColor indexed="42"/>
        <bgColor indexed="27"/>
      </patternFill>
    </fill>
    <fill>
      <patternFill patternType="solid">
        <fgColor indexed="10"/>
        <bgColor indexed="60"/>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27"/>
      </patternFill>
    </fill>
    <fill>
      <patternFill patternType="solid">
        <fgColor rgb="FFFFFF00"/>
        <bgColor indexed="27"/>
      </patternFill>
    </fill>
    <fill>
      <patternFill patternType="solid">
        <fgColor theme="3" tint="0.79998168889431442"/>
        <bgColor indexed="64"/>
      </patternFill>
    </fill>
    <fill>
      <patternFill patternType="solid">
        <fgColor theme="0" tint="-0.14999847407452621"/>
        <bgColor indexed="27"/>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164" fontId="1" fillId="0" borderId="0" applyFill="0" applyBorder="0" applyAlignment="0" applyProtection="0"/>
  </cellStyleXfs>
  <cellXfs count="130">
    <xf numFmtId="0" fontId="0" fillId="0" borderId="0" xfId="0"/>
    <xf numFmtId="0" fontId="5" fillId="0" borderId="0" xfId="0" applyFont="1"/>
    <xf numFmtId="0" fontId="6" fillId="0" borderId="1" xfId="0" applyFont="1" applyBorder="1" applyAlignment="1">
      <alignment horizontal="center"/>
    </xf>
    <xf numFmtId="0" fontId="6" fillId="0" borderId="1" xfId="0" applyFont="1" applyBorder="1" applyAlignment="1">
      <alignment horizontal="right" wrapText="1"/>
    </xf>
    <xf numFmtId="0" fontId="6" fillId="0" borderId="1" xfId="0" applyFont="1" applyBorder="1" applyAlignment="1">
      <alignment horizontal="right"/>
    </xf>
    <xf numFmtId="0" fontId="6" fillId="0" borderId="0" xfId="0" applyFont="1" applyBorder="1" applyAlignment="1">
      <alignment horizontal="right"/>
    </xf>
    <xf numFmtId="0" fontId="6" fillId="0" borderId="5" xfId="0" applyFont="1" applyBorder="1" applyAlignment="1">
      <alignment horizontal="right"/>
    </xf>
    <xf numFmtId="0" fontId="6" fillId="0" borderId="12" xfId="0" applyFont="1" applyBorder="1" applyAlignment="1">
      <alignment horizontal="right"/>
    </xf>
    <xf numFmtId="0" fontId="7" fillId="4" borderId="0" xfId="0" applyFont="1" applyFill="1" applyBorder="1" applyAlignment="1">
      <alignment horizontal="center"/>
    </xf>
    <xf numFmtId="0" fontId="7" fillId="4" borderId="1" xfId="0" applyFont="1" applyFill="1" applyBorder="1" applyAlignment="1">
      <alignment horizontal="center"/>
    </xf>
    <xf numFmtId="0" fontId="8" fillId="0" borderId="2" xfId="0" applyFont="1" applyBorder="1"/>
    <xf numFmtId="0" fontId="9" fillId="0" borderId="0" xfId="0" applyFont="1" applyBorder="1" applyAlignment="1">
      <alignment horizontal="center"/>
    </xf>
    <xf numFmtId="0" fontId="9" fillId="0" borderId="7" xfId="0" applyFont="1" applyBorder="1" applyAlignment="1">
      <alignment horizontal="center"/>
    </xf>
    <xf numFmtId="0" fontId="10" fillId="0" borderId="2" xfId="0" applyFont="1" applyBorder="1"/>
    <xf numFmtId="0" fontId="5" fillId="0" borderId="6" xfId="0" applyFont="1" applyBorder="1"/>
    <xf numFmtId="0" fontId="5" fillId="0" borderId="0" xfId="0" applyFont="1" applyBorder="1"/>
    <xf numFmtId="0" fontId="8" fillId="0" borderId="1" xfId="0" applyFont="1" applyBorder="1"/>
    <xf numFmtId="0" fontId="9" fillId="0" borderId="8" xfId="0" applyFont="1" applyBorder="1" applyAlignment="1">
      <alignment horizontal="center"/>
    </xf>
    <xf numFmtId="0" fontId="9" fillId="0" borderId="0" xfId="0" applyFont="1"/>
    <xf numFmtId="0" fontId="9" fillId="0" borderId="8" xfId="0" applyFont="1" applyBorder="1"/>
    <xf numFmtId="0" fontId="9" fillId="0" borderId="0" xfId="0" applyFont="1" applyBorder="1"/>
    <xf numFmtId="0" fontId="10" fillId="0" borderId="1" xfId="0" applyFont="1" applyBorder="1"/>
    <xf numFmtId="0" fontId="9" fillId="2" borderId="1" xfId="0" applyFont="1" applyFill="1" applyBorder="1"/>
    <xf numFmtId="165" fontId="7" fillId="2" borderId="1" xfId="1" applyNumberFormat="1" applyFont="1" applyFill="1" applyBorder="1" applyAlignment="1" applyProtection="1">
      <alignment horizontal="center"/>
    </xf>
    <xf numFmtId="165" fontId="7" fillId="6" borderId="0" xfId="1" applyNumberFormat="1" applyFont="1" applyFill="1" applyBorder="1" applyAlignment="1" applyProtection="1">
      <alignment horizontal="center"/>
    </xf>
    <xf numFmtId="165" fontId="7" fillId="6" borderId="1" xfId="1" applyNumberFormat="1" applyFont="1" applyFill="1" applyBorder="1" applyAlignment="1" applyProtection="1">
      <alignment horizontal="center"/>
    </xf>
    <xf numFmtId="0" fontId="10" fillId="0" borderId="1" xfId="0" applyFont="1" applyBorder="1" applyAlignment="1">
      <alignment horizontal="right"/>
    </xf>
    <xf numFmtId="165" fontId="10" fillId="0" borderId="1" xfId="1" applyNumberFormat="1" applyFont="1" applyFill="1" applyBorder="1" applyAlignment="1" applyProtection="1">
      <alignment horizontal="center"/>
    </xf>
    <xf numFmtId="165" fontId="10" fillId="0" borderId="0" xfId="1" applyNumberFormat="1" applyFont="1" applyFill="1" applyBorder="1" applyAlignment="1" applyProtection="1">
      <alignment horizontal="center"/>
    </xf>
    <xf numFmtId="165" fontId="7" fillId="0" borderId="1" xfId="1" applyNumberFormat="1" applyFont="1" applyFill="1" applyBorder="1" applyAlignment="1" applyProtection="1">
      <alignment horizontal="center"/>
    </xf>
    <xf numFmtId="165" fontId="7" fillId="0" borderId="0" xfId="1" applyNumberFormat="1" applyFont="1" applyFill="1" applyBorder="1" applyAlignment="1" applyProtection="1">
      <alignment horizontal="center"/>
    </xf>
    <xf numFmtId="0" fontId="8" fillId="0" borderId="1" xfId="0" applyFont="1" applyBorder="1" applyAlignment="1">
      <alignment horizontal="right"/>
    </xf>
    <xf numFmtId="165" fontId="11" fillId="0" borderId="1" xfId="1" applyNumberFormat="1" applyFont="1" applyFill="1" applyBorder="1" applyAlignment="1" applyProtection="1">
      <alignment horizontal="center"/>
    </xf>
    <xf numFmtId="0" fontId="8" fillId="0" borderId="1" xfId="0" applyFont="1" applyBorder="1" applyAlignment="1">
      <alignment horizontal="left"/>
    </xf>
    <xf numFmtId="0" fontId="10" fillId="0" borderId="1" xfId="0" applyFont="1" applyBorder="1" applyAlignment="1">
      <alignment horizontal="center"/>
    </xf>
    <xf numFmtId="0" fontId="10" fillId="0" borderId="0" xfId="0" applyFont="1" applyBorder="1" applyAlignment="1">
      <alignment horizontal="center"/>
    </xf>
    <xf numFmtId="0" fontId="9" fillId="0" borderId="5" xfId="0" applyFont="1" applyBorder="1"/>
    <xf numFmtId="0" fontId="9" fillId="0" borderId="1" xfId="0" applyFont="1" applyBorder="1" applyAlignment="1">
      <alignment horizontal="right"/>
    </xf>
    <xf numFmtId="0" fontId="9" fillId="0" borderId="1" xfId="0" applyFont="1" applyBorder="1" applyAlignment="1">
      <alignment horizontal="center"/>
    </xf>
    <xf numFmtId="0" fontId="12" fillId="3" borderId="1" xfId="0" applyFont="1" applyFill="1" applyBorder="1" applyAlignment="1">
      <alignment horizontal="right"/>
    </xf>
    <xf numFmtId="165" fontId="12" fillId="3" borderId="1" xfId="1" applyNumberFormat="1" applyFont="1" applyFill="1" applyBorder="1" applyAlignment="1" applyProtection="1">
      <alignment horizontal="center"/>
    </xf>
    <xf numFmtId="165" fontId="12" fillId="3" borderId="0" xfId="1" applyNumberFormat="1" applyFont="1" applyFill="1" applyBorder="1" applyAlignment="1" applyProtection="1">
      <alignment horizontal="center"/>
    </xf>
    <xf numFmtId="0" fontId="9" fillId="0" borderId="1" xfId="0" applyFont="1" applyBorder="1"/>
    <xf numFmtId="0" fontId="9" fillId="0" borderId="4" xfId="0" applyFont="1" applyBorder="1" applyAlignment="1">
      <alignment horizontal="center"/>
    </xf>
    <xf numFmtId="0" fontId="9" fillId="0" borderId="9" xfId="0" applyFont="1" applyBorder="1" applyAlignment="1">
      <alignment horizontal="center"/>
    </xf>
    <xf numFmtId="0" fontId="8" fillId="2" borderId="1" xfId="0" applyFont="1" applyFill="1" applyBorder="1"/>
    <xf numFmtId="165" fontId="7" fillId="7" borderId="1" xfId="1" applyNumberFormat="1" applyFont="1" applyFill="1" applyBorder="1" applyAlignment="1" applyProtection="1">
      <alignment horizontal="center"/>
    </xf>
    <xf numFmtId="0" fontId="8" fillId="4" borderId="4" xfId="0" applyFont="1" applyFill="1" applyBorder="1"/>
    <xf numFmtId="0" fontId="9" fillId="0" borderId="0" xfId="0" applyFont="1" applyAlignment="1">
      <alignment horizontal="left" vertical="top" wrapText="1"/>
    </xf>
    <xf numFmtId="0" fontId="9" fillId="0" borderId="0" xfId="0" applyFont="1" applyBorder="1" applyAlignment="1">
      <alignment horizontal="left" vertical="top" wrapText="1"/>
    </xf>
    <xf numFmtId="165" fontId="11" fillId="0" borderId="0" xfId="1" applyNumberFormat="1" applyFont="1" applyFill="1" applyBorder="1" applyAlignment="1" applyProtection="1">
      <alignment horizontal="center"/>
    </xf>
    <xf numFmtId="0" fontId="8" fillId="0" borderId="0" xfId="0" applyFont="1"/>
    <xf numFmtId="0" fontId="13" fillId="0" borderId="0" xfId="0" applyFont="1"/>
    <xf numFmtId="8" fontId="5" fillId="0" borderId="0" xfId="0" applyNumberFormat="1" applyFont="1"/>
    <xf numFmtId="8" fontId="5" fillId="0" borderId="11" xfId="0" applyNumberFormat="1" applyFont="1" applyBorder="1"/>
    <xf numFmtId="165" fontId="12" fillId="3" borderId="1" xfId="1" applyNumberFormat="1" applyFont="1" applyFill="1" applyBorder="1" applyAlignment="1" applyProtection="1"/>
    <xf numFmtId="165" fontId="12" fillId="3" borderId="0" xfId="1" applyNumberFormat="1" applyFont="1" applyFill="1" applyBorder="1" applyAlignment="1" applyProtection="1"/>
    <xf numFmtId="4" fontId="5" fillId="0" borderId="0" xfId="0" applyNumberFormat="1" applyFont="1"/>
    <xf numFmtId="4" fontId="5" fillId="0" borderId="0" xfId="0" applyNumberFormat="1" applyFont="1" applyBorder="1"/>
    <xf numFmtId="0" fontId="15" fillId="0" borderId="0" xfId="0" applyFont="1"/>
    <xf numFmtId="0" fontId="16" fillId="0" borderId="1" xfId="0" applyFont="1" applyBorder="1" applyAlignment="1">
      <alignment horizontal="center"/>
    </xf>
    <xf numFmtId="0" fontId="16" fillId="0" borderId="1" xfId="0" applyFont="1" applyBorder="1" applyAlignment="1">
      <alignment horizontal="right" wrapText="1"/>
    </xf>
    <xf numFmtId="0" fontId="16" fillId="0" borderId="1" xfId="0" applyFont="1" applyBorder="1" applyAlignment="1">
      <alignment horizontal="right"/>
    </xf>
    <xf numFmtId="0" fontId="17" fillId="4" borderId="12" xfId="0" applyFont="1" applyFill="1" applyBorder="1" applyAlignment="1">
      <alignment horizontal="center"/>
    </xf>
    <xf numFmtId="0" fontId="17" fillId="4" borderId="0" xfId="0" applyFont="1" applyFill="1" applyBorder="1" applyAlignment="1">
      <alignment horizontal="center"/>
    </xf>
    <xf numFmtId="0" fontId="18" fillId="0" borderId="0" xfId="0" applyFont="1"/>
    <xf numFmtId="0" fontId="15" fillId="4" borderId="1" xfId="0" applyFont="1" applyFill="1" applyBorder="1"/>
    <xf numFmtId="0" fontId="19" fillId="0" borderId="2" xfId="0" applyFont="1" applyBorder="1"/>
    <xf numFmtId="0" fontId="20" fillId="0" borderId="0" xfId="0" applyFont="1" applyBorder="1" applyAlignment="1">
      <alignment horizontal="center"/>
    </xf>
    <xf numFmtId="0" fontId="20" fillId="0" borderId="7" xfId="0" applyFont="1" applyBorder="1" applyAlignment="1">
      <alignment horizontal="center"/>
    </xf>
    <xf numFmtId="0" fontId="21" fillId="0" borderId="2" xfId="0" applyFont="1" applyBorder="1"/>
    <xf numFmtId="0" fontId="18" fillId="0" borderId="6" xfId="0" applyFont="1" applyBorder="1"/>
    <xf numFmtId="0" fontId="18" fillId="0" borderId="0" xfId="0" applyFont="1" applyBorder="1"/>
    <xf numFmtId="0" fontId="19" fillId="0" borderId="1" xfId="0" applyFont="1" applyBorder="1"/>
    <xf numFmtId="0" fontId="20" fillId="0" borderId="8" xfId="0" applyFont="1" applyBorder="1" applyAlignment="1">
      <alignment horizontal="center"/>
    </xf>
    <xf numFmtId="0" fontId="20" fillId="0" borderId="0" xfId="0" applyFont="1"/>
    <xf numFmtId="0" fontId="20" fillId="0" borderId="8" xfId="0" applyFont="1" applyBorder="1"/>
    <xf numFmtId="0" fontId="20" fillId="0" borderId="0" xfId="0" applyFont="1" applyBorder="1"/>
    <xf numFmtId="0" fontId="21" fillId="0" borderId="1" xfId="0" applyFont="1" applyBorder="1"/>
    <xf numFmtId="0" fontId="20" fillId="2" borderId="1" xfId="0" applyFont="1" applyFill="1" applyBorder="1"/>
    <xf numFmtId="165" fontId="17" fillId="2" borderId="1" xfId="1" applyNumberFormat="1" applyFont="1" applyFill="1" applyBorder="1" applyAlignment="1" applyProtection="1">
      <alignment horizontal="center"/>
    </xf>
    <xf numFmtId="165" fontId="22" fillId="6" borderId="1" xfId="1" applyNumberFormat="1" applyFont="1" applyFill="1" applyBorder="1" applyAlignment="1" applyProtection="1">
      <alignment horizontal="center"/>
    </xf>
    <xf numFmtId="165" fontId="17" fillId="6" borderId="0" xfId="1" applyNumberFormat="1" applyFont="1" applyFill="1" applyBorder="1" applyAlignment="1" applyProtection="1">
      <alignment horizontal="center"/>
    </xf>
    <xf numFmtId="165" fontId="17" fillId="6" borderId="1" xfId="1" applyNumberFormat="1" applyFont="1" applyFill="1" applyBorder="1" applyAlignment="1" applyProtection="1">
      <alignment horizontal="center"/>
    </xf>
    <xf numFmtId="0" fontId="21" fillId="0" borderId="1" xfId="0" applyFont="1" applyBorder="1" applyAlignment="1">
      <alignment horizontal="right"/>
    </xf>
    <xf numFmtId="165" fontId="21" fillId="0" borderId="1" xfId="1" applyNumberFormat="1" applyFont="1" applyFill="1" applyBorder="1" applyAlignment="1" applyProtection="1">
      <alignment horizontal="center"/>
    </xf>
    <xf numFmtId="165" fontId="23" fillId="0" borderId="1" xfId="1" applyNumberFormat="1" applyFont="1" applyFill="1" applyBorder="1" applyAlignment="1" applyProtection="1">
      <alignment horizontal="center"/>
    </xf>
    <xf numFmtId="165" fontId="17" fillId="0" borderId="1" xfId="1" applyNumberFormat="1" applyFont="1" applyFill="1" applyBorder="1" applyAlignment="1" applyProtection="1">
      <alignment horizontal="center"/>
    </xf>
    <xf numFmtId="165" fontId="22" fillId="0" borderId="1" xfId="1" applyNumberFormat="1" applyFont="1" applyFill="1" applyBorder="1" applyAlignment="1" applyProtection="1">
      <alignment horizontal="center"/>
    </xf>
    <xf numFmtId="0" fontId="19" fillId="0" borderId="1" xfId="0" applyFont="1" applyBorder="1" applyAlignment="1">
      <alignment horizontal="right"/>
    </xf>
    <xf numFmtId="165" fontId="21" fillId="0" borderId="0" xfId="1" applyNumberFormat="1" applyFont="1" applyFill="1" applyBorder="1" applyAlignment="1" applyProtection="1">
      <alignment horizontal="center"/>
    </xf>
    <xf numFmtId="165" fontId="17" fillId="0" borderId="0" xfId="1" applyNumberFormat="1" applyFont="1" applyFill="1" applyBorder="1" applyAlignment="1" applyProtection="1">
      <alignment horizontal="center"/>
    </xf>
    <xf numFmtId="165" fontId="24" fillId="0" borderId="1" xfId="1" applyNumberFormat="1" applyFont="1" applyFill="1" applyBorder="1" applyAlignment="1" applyProtection="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5" fillId="2" borderId="1" xfId="0" applyFont="1" applyFill="1" applyBorder="1"/>
    <xf numFmtId="44" fontId="21" fillId="0" borderId="1" xfId="0" applyNumberFormat="1" applyFont="1" applyBorder="1" applyAlignment="1">
      <alignment horizontal="center"/>
    </xf>
    <xf numFmtId="0" fontId="26" fillId="0" borderId="0" xfId="0" applyFont="1"/>
    <xf numFmtId="0" fontId="25" fillId="0" borderId="5" xfId="0" applyFont="1" applyBorder="1"/>
    <xf numFmtId="0" fontId="20" fillId="0" borderId="1" xfId="0" applyFont="1" applyBorder="1" applyAlignment="1">
      <alignment horizontal="right"/>
    </xf>
    <xf numFmtId="0" fontId="20" fillId="0" borderId="1" xfId="0" applyFont="1" applyBorder="1" applyAlignment="1">
      <alignment horizontal="center"/>
    </xf>
    <xf numFmtId="0" fontId="27" fillId="3" borderId="1" xfId="0" applyFont="1" applyFill="1" applyBorder="1" applyAlignment="1">
      <alignment horizontal="right"/>
    </xf>
    <xf numFmtId="165" fontId="27" fillId="3" borderId="1" xfId="1" applyNumberFormat="1" applyFont="1" applyFill="1" applyBorder="1" applyAlignment="1" applyProtection="1">
      <alignment horizontal="center"/>
    </xf>
    <xf numFmtId="0" fontId="20" fillId="0" borderId="1" xfId="0" applyFont="1" applyBorder="1"/>
    <xf numFmtId="0" fontId="20" fillId="0" borderId="4" xfId="0" applyFont="1" applyBorder="1" applyAlignment="1">
      <alignment horizontal="center"/>
    </xf>
    <xf numFmtId="0" fontId="20" fillId="0" borderId="9" xfId="0" applyFont="1" applyBorder="1" applyAlignment="1">
      <alignment horizontal="center"/>
    </xf>
    <xf numFmtId="0" fontId="19" fillId="2" borderId="1" xfId="0" applyFont="1" applyFill="1" applyBorder="1"/>
    <xf numFmtId="165" fontId="17" fillId="7" borderId="1" xfId="1" applyNumberFormat="1" applyFont="1" applyFill="1" applyBorder="1" applyAlignment="1" applyProtection="1">
      <alignment horizontal="center"/>
    </xf>
    <xf numFmtId="0" fontId="19" fillId="4" borderId="4" xfId="0" applyFont="1" applyFill="1" applyBorder="1"/>
    <xf numFmtId="165" fontId="24" fillId="0" borderId="0" xfId="1" applyNumberFormat="1" applyFont="1" applyFill="1" applyBorder="1" applyAlignment="1" applyProtection="1">
      <alignment horizontal="center"/>
    </xf>
    <xf numFmtId="0" fontId="28" fillId="0" borderId="0" xfId="0" applyFont="1" applyAlignment="1">
      <alignment horizontal="left" vertical="top" wrapText="1"/>
    </xf>
    <xf numFmtId="0" fontId="19" fillId="0" borderId="0" xfId="0" applyFont="1"/>
    <xf numFmtId="165" fontId="17" fillId="9" borderId="1" xfId="1" applyNumberFormat="1" applyFont="1" applyFill="1" applyBorder="1" applyAlignment="1" applyProtection="1">
      <alignment horizontal="center"/>
    </xf>
    <xf numFmtId="0" fontId="29" fillId="8" borderId="0" xfId="0" applyFont="1" applyFill="1"/>
    <xf numFmtId="165" fontId="20" fillId="9" borderId="1" xfId="1" applyNumberFormat="1" applyFont="1" applyFill="1" applyBorder="1" applyAlignment="1" applyProtection="1">
      <alignment horizontal="center"/>
    </xf>
    <xf numFmtId="165" fontId="20" fillId="9" borderId="0" xfId="1" applyNumberFormat="1" applyFont="1" applyFill="1" applyBorder="1" applyAlignment="1" applyProtection="1">
      <alignment horizontal="center"/>
    </xf>
    <xf numFmtId="0" fontId="30" fillId="0" borderId="0" xfId="0" applyFont="1"/>
    <xf numFmtId="165" fontId="27" fillId="3" borderId="1" xfId="1" applyNumberFormat="1" applyFont="1" applyFill="1" applyBorder="1" applyAlignment="1" applyProtection="1"/>
    <xf numFmtId="165" fontId="27" fillId="3" borderId="0" xfId="1" applyNumberFormat="1" applyFont="1" applyFill="1" applyBorder="1" applyAlignment="1" applyProtection="1"/>
    <xf numFmtId="4" fontId="15" fillId="0" borderId="0" xfId="0" applyNumberFormat="1" applyFont="1"/>
    <xf numFmtId="0" fontId="9" fillId="0" borderId="1" xfId="0" applyFont="1" applyBorder="1" applyAlignment="1">
      <alignment horizontal="left" vertical="top" wrapText="1"/>
    </xf>
    <xf numFmtId="0" fontId="7" fillId="4" borderId="1" xfId="0" applyFont="1" applyFill="1" applyBorder="1" applyAlignment="1">
      <alignment horizontal="center"/>
    </xf>
    <xf numFmtId="0" fontId="4" fillId="5" borderId="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4" fillId="5" borderId="3" xfId="0" applyFont="1" applyFill="1" applyBorder="1" applyAlignment="1">
      <alignment horizontal="center" vertical="center"/>
    </xf>
    <xf numFmtId="0" fontId="14" fillId="5" borderId="0" xfId="0" applyFont="1" applyFill="1" applyBorder="1" applyAlignment="1">
      <alignment horizontal="center" vertical="center"/>
    </xf>
    <xf numFmtId="0" fontId="17" fillId="4" borderId="1" xfId="0" applyFont="1" applyFill="1" applyBorder="1" applyAlignment="1">
      <alignment horizontal="center"/>
    </xf>
    <xf numFmtId="0" fontId="28" fillId="0" borderId="1" xfId="0" applyFont="1" applyBorder="1" applyAlignment="1">
      <alignment horizontal="left" vertical="top" wrapText="1"/>
    </xf>
    <xf numFmtId="0" fontId="17" fillId="4" borderId="10" xfId="0" applyFont="1" applyFill="1" applyBorder="1" applyAlignment="1">
      <alignment horizontal="center"/>
    </xf>
    <xf numFmtId="0" fontId="17" fillId="4" borderId="11"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9"/>
  <sheetViews>
    <sheetView tabSelected="1" topLeftCell="G1" zoomScale="70" zoomScaleNormal="70" workbookViewId="0">
      <selection activeCell="K3" sqref="K3:S66"/>
    </sheetView>
  </sheetViews>
  <sheetFormatPr defaultColWidth="9.140625" defaultRowHeight="20.25" x14ac:dyDescent="0.3"/>
  <cols>
    <col min="1" max="1" width="49.7109375" style="1" customWidth="1"/>
    <col min="2" max="2" width="20.140625" style="1" bestFit="1" customWidth="1"/>
    <col min="3" max="3" width="18" style="1" hidden="1" customWidth="1"/>
    <col min="4" max="4" width="26" style="1" customWidth="1"/>
    <col min="5" max="5" width="20.140625" style="1" hidden="1" customWidth="1"/>
    <col min="6" max="6" width="20.7109375" style="1" customWidth="1"/>
    <col min="7" max="7" width="20.5703125" style="1" customWidth="1"/>
    <col min="8" max="8" width="2.5703125" style="15" customWidth="1"/>
    <col min="9" max="9" width="20.5703125" style="1" customWidth="1"/>
    <col min="10" max="10" width="7.7109375" style="1" customWidth="1"/>
    <col min="11" max="11" width="52.140625" style="1" customWidth="1"/>
    <col min="12" max="12" width="18.140625" style="1" customWidth="1"/>
    <col min="13" max="13" width="0.5703125" style="1" customWidth="1"/>
    <col min="14" max="14" width="17.140625" style="1" customWidth="1"/>
    <col min="15" max="15" width="17.28515625" style="1" hidden="1" customWidth="1"/>
    <col min="16" max="16" width="17.28515625" style="1" customWidth="1"/>
    <col min="17" max="17" width="20.7109375" style="1" customWidth="1"/>
    <col min="18" max="18" width="2.85546875" style="1" customWidth="1"/>
    <col min="19" max="19" width="22.42578125" style="1" customWidth="1"/>
    <col min="20" max="20" width="7.42578125" style="1" customWidth="1"/>
    <col min="21" max="21" width="57" style="1" customWidth="1"/>
    <col min="22" max="22" width="18" style="1" bestFit="1" customWidth="1"/>
    <col min="23" max="23" width="17" style="1" hidden="1" customWidth="1"/>
    <col min="24" max="24" width="17" style="1" customWidth="1"/>
    <col min="25" max="25" width="0.5703125" style="1" hidden="1" customWidth="1"/>
    <col min="26" max="26" width="20" style="1" customWidth="1"/>
    <col min="27" max="27" width="20.28515625" style="1" customWidth="1"/>
    <col min="28" max="28" width="3.28515625" style="1" customWidth="1"/>
    <col min="29" max="29" width="21.42578125" style="1" customWidth="1"/>
    <col min="30" max="16384" width="9.140625" style="1"/>
  </cols>
  <sheetData>
    <row r="1" spans="1:29" ht="22.5" customHeight="1" x14ac:dyDescent="0.3">
      <c r="A1" s="122" t="s">
        <v>133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22.5" customHeight="1" x14ac:dyDescent="0.3">
      <c r="A2" s="122"/>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x14ac:dyDescent="0.3">
      <c r="A3" s="2" t="s">
        <v>0</v>
      </c>
      <c r="B3" s="3" t="s">
        <v>28</v>
      </c>
      <c r="C3" s="4" t="s">
        <v>27</v>
      </c>
      <c r="D3" s="4" t="s">
        <v>113</v>
      </c>
      <c r="E3" s="4" t="s">
        <v>29</v>
      </c>
      <c r="F3" s="4" t="s">
        <v>134</v>
      </c>
      <c r="G3" s="4" t="s">
        <v>112</v>
      </c>
      <c r="H3" s="5"/>
      <c r="I3" s="4" t="s">
        <v>137</v>
      </c>
      <c r="J3" s="6"/>
      <c r="K3" s="2" t="s">
        <v>0</v>
      </c>
      <c r="L3" s="4" t="s">
        <v>28</v>
      </c>
      <c r="M3" s="4" t="s">
        <v>27</v>
      </c>
      <c r="N3" s="4" t="s">
        <v>113</v>
      </c>
      <c r="O3" s="4" t="s">
        <v>29</v>
      </c>
      <c r="P3" s="4" t="s">
        <v>134</v>
      </c>
      <c r="Q3" s="4" t="s">
        <v>112</v>
      </c>
      <c r="R3" s="7"/>
      <c r="S3" s="4" t="s">
        <v>137</v>
      </c>
      <c r="T3" s="6"/>
      <c r="U3" s="2" t="s">
        <v>0</v>
      </c>
      <c r="V3" s="4" t="s">
        <v>28</v>
      </c>
      <c r="W3" s="4" t="s">
        <v>27</v>
      </c>
      <c r="X3" s="4" t="s">
        <v>113</v>
      </c>
      <c r="Y3" s="4" t="s">
        <v>29</v>
      </c>
      <c r="Z3" s="4" t="s">
        <v>134</v>
      </c>
      <c r="AA3" s="4" t="s">
        <v>112</v>
      </c>
      <c r="AC3" s="4" t="s">
        <v>137</v>
      </c>
    </row>
    <row r="4" spans="1:29" ht="21" x14ac:dyDescent="0.35">
      <c r="A4" s="121" t="s">
        <v>18</v>
      </c>
      <c r="B4" s="121"/>
      <c r="C4" s="121"/>
      <c r="D4" s="121"/>
      <c r="E4" s="121"/>
      <c r="F4" s="121"/>
      <c r="G4" s="121"/>
      <c r="H4" s="8"/>
      <c r="I4" s="9"/>
      <c r="K4" s="121" t="s">
        <v>1</v>
      </c>
      <c r="L4" s="121"/>
      <c r="M4" s="121"/>
      <c r="N4" s="121"/>
      <c r="O4" s="121"/>
      <c r="P4" s="121"/>
      <c r="Q4" s="121"/>
      <c r="R4" s="8"/>
      <c r="S4" s="9"/>
      <c r="U4" s="121" t="s">
        <v>1</v>
      </c>
      <c r="V4" s="121"/>
      <c r="W4" s="121"/>
      <c r="X4" s="121"/>
      <c r="Y4" s="121"/>
      <c r="Z4" s="121"/>
      <c r="AA4" s="121"/>
      <c r="AC4" s="9"/>
    </row>
    <row r="5" spans="1:29" ht="21" x14ac:dyDescent="0.35">
      <c r="A5" s="10" t="s">
        <v>130</v>
      </c>
      <c r="B5" s="11"/>
      <c r="C5" s="11"/>
      <c r="D5" s="11"/>
      <c r="E5" s="11"/>
      <c r="F5" s="11"/>
      <c r="G5" s="12"/>
      <c r="H5" s="11"/>
      <c r="I5" s="11"/>
      <c r="K5" s="13" t="s">
        <v>38</v>
      </c>
      <c r="Q5" s="14"/>
      <c r="R5" s="15"/>
      <c r="S5" s="15"/>
      <c r="U5" s="13" t="s">
        <v>82</v>
      </c>
      <c r="AA5" s="14"/>
    </row>
    <row r="6" spans="1:29" ht="21" x14ac:dyDescent="0.35">
      <c r="A6" s="16" t="s">
        <v>131</v>
      </c>
      <c r="B6" s="11"/>
      <c r="C6" s="11"/>
      <c r="D6" s="11"/>
      <c r="E6" s="11"/>
      <c r="F6" s="11"/>
      <c r="G6" s="17"/>
      <c r="H6" s="11"/>
      <c r="I6" s="11"/>
      <c r="K6" s="13" t="s">
        <v>68</v>
      </c>
      <c r="L6" s="18"/>
      <c r="M6" s="18"/>
      <c r="N6" s="18"/>
      <c r="O6" s="18"/>
      <c r="P6" s="18"/>
      <c r="Q6" s="19"/>
      <c r="R6" s="20"/>
      <c r="S6" s="20"/>
      <c r="U6" s="21" t="s">
        <v>104</v>
      </c>
      <c r="V6" s="18"/>
      <c r="W6" s="18"/>
      <c r="X6" s="18"/>
      <c r="Y6" s="18"/>
      <c r="Z6" s="18"/>
      <c r="AA6" s="19"/>
    </row>
    <row r="7" spans="1:29" ht="21" x14ac:dyDescent="0.35">
      <c r="A7" s="22" t="s">
        <v>132</v>
      </c>
      <c r="B7" s="23">
        <v>6175</v>
      </c>
      <c r="C7" s="23">
        <v>10000</v>
      </c>
      <c r="D7" s="23">
        <v>12510.66</v>
      </c>
      <c r="E7" s="23">
        <v>10000</v>
      </c>
      <c r="F7" s="23">
        <v>6052.83</v>
      </c>
      <c r="G7" s="23">
        <v>15000</v>
      </c>
      <c r="H7" s="24"/>
      <c r="I7" s="25">
        <v>10000</v>
      </c>
      <c r="K7" s="22" t="s">
        <v>70</v>
      </c>
      <c r="L7" s="23">
        <v>923.75</v>
      </c>
      <c r="M7" s="23">
        <v>800</v>
      </c>
      <c r="N7" s="23">
        <v>745.97</v>
      </c>
      <c r="O7" s="23">
        <v>800</v>
      </c>
      <c r="P7" s="23">
        <v>277.79000000000002</v>
      </c>
      <c r="Q7" s="23">
        <v>800</v>
      </c>
      <c r="R7" s="24"/>
      <c r="S7" s="25">
        <v>500</v>
      </c>
      <c r="U7" s="22" t="s">
        <v>105</v>
      </c>
      <c r="V7" s="23">
        <v>1345.68</v>
      </c>
      <c r="W7" s="23">
        <v>1000</v>
      </c>
      <c r="X7" s="23">
        <v>154.08000000000001</v>
      </c>
      <c r="Y7" s="25">
        <v>1000</v>
      </c>
      <c r="Z7" s="23">
        <v>45.02</v>
      </c>
      <c r="AA7" s="23">
        <v>1200</v>
      </c>
      <c r="AC7" s="25">
        <v>500</v>
      </c>
    </row>
    <row r="8" spans="1:29" ht="21" x14ac:dyDescent="0.35">
      <c r="A8" s="26" t="s">
        <v>3</v>
      </c>
      <c r="B8" s="27">
        <f>SUM(B7:B7)</f>
        <v>6175</v>
      </c>
      <c r="C8" s="27">
        <f>SUM(C7:C7)</f>
        <v>10000</v>
      </c>
      <c r="D8" s="27">
        <f>SUM(D7:D7)</f>
        <v>12510.66</v>
      </c>
      <c r="E8" s="27">
        <f t="shared" ref="E8:F8" si="0">SUM(E7:E7)</f>
        <v>10000</v>
      </c>
      <c r="F8" s="27">
        <f t="shared" si="0"/>
        <v>6052.83</v>
      </c>
      <c r="G8" s="27">
        <f>SUM(G7:G7)</f>
        <v>15000</v>
      </c>
      <c r="H8" s="28"/>
      <c r="I8" s="27">
        <f>SUM(I7:I7)</f>
        <v>10000</v>
      </c>
      <c r="K8" s="22" t="s">
        <v>71</v>
      </c>
      <c r="L8" s="23">
        <v>0</v>
      </c>
      <c r="M8" s="23">
        <v>200</v>
      </c>
      <c r="N8" s="23">
        <v>150</v>
      </c>
      <c r="O8" s="23">
        <v>200</v>
      </c>
      <c r="P8" s="23">
        <v>227.5</v>
      </c>
      <c r="Q8" s="23">
        <v>200</v>
      </c>
      <c r="R8" s="24"/>
      <c r="S8" s="25">
        <v>200</v>
      </c>
      <c r="U8" s="22" t="s">
        <v>106</v>
      </c>
      <c r="V8" s="23">
        <v>75</v>
      </c>
      <c r="W8" s="23">
        <v>350</v>
      </c>
      <c r="X8" s="23">
        <v>412.16</v>
      </c>
      <c r="Y8" s="25">
        <v>500</v>
      </c>
      <c r="Z8" s="23">
        <v>170.9</v>
      </c>
      <c r="AA8" s="23">
        <v>500</v>
      </c>
      <c r="AC8" s="25">
        <v>500</v>
      </c>
    </row>
    <row r="9" spans="1:29" ht="21" x14ac:dyDescent="0.35">
      <c r="A9" s="16" t="s">
        <v>128</v>
      </c>
      <c r="B9" s="29"/>
      <c r="C9" s="29"/>
      <c r="D9" s="29"/>
      <c r="E9" s="29"/>
      <c r="F9" s="29"/>
      <c r="G9" s="29"/>
      <c r="H9" s="30"/>
      <c r="I9" s="29"/>
      <c r="K9" s="22" t="s">
        <v>69</v>
      </c>
      <c r="L9" s="23">
        <v>5461</v>
      </c>
      <c r="M9" s="23">
        <v>2000</v>
      </c>
      <c r="N9" s="23">
        <v>1295</v>
      </c>
      <c r="O9" s="23">
        <v>2000</v>
      </c>
      <c r="P9" s="23">
        <v>1744</v>
      </c>
      <c r="Q9" s="23">
        <v>1500</v>
      </c>
      <c r="R9" s="24"/>
      <c r="S9" s="25">
        <v>2000</v>
      </c>
      <c r="U9" s="22" t="s">
        <v>107</v>
      </c>
      <c r="V9" s="23">
        <v>0</v>
      </c>
      <c r="W9" s="23">
        <v>1000</v>
      </c>
      <c r="X9" s="23">
        <v>102</v>
      </c>
      <c r="Y9" s="25">
        <v>2000</v>
      </c>
      <c r="Z9" s="23">
        <v>0</v>
      </c>
      <c r="AA9" s="23">
        <v>1500</v>
      </c>
      <c r="AC9" s="25">
        <v>500</v>
      </c>
    </row>
    <row r="10" spans="1:29" ht="21" x14ac:dyDescent="0.35">
      <c r="A10" s="22" t="s">
        <v>114</v>
      </c>
      <c r="B10" s="23">
        <v>70018.31</v>
      </c>
      <c r="C10" s="23">
        <v>50000</v>
      </c>
      <c r="D10" s="23">
        <v>80162.289999999994</v>
      </c>
      <c r="E10" s="23">
        <v>60000</v>
      </c>
      <c r="F10" s="23">
        <v>39162.39</v>
      </c>
      <c r="G10" s="23">
        <v>65000</v>
      </c>
      <c r="H10" s="24"/>
      <c r="I10" s="25">
        <v>75000</v>
      </c>
      <c r="K10" s="22" t="s">
        <v>72</v>
      </c>
      <c r="L10" s="23">
        <v>0</v>
      </c>
      <c r="M10" s="23">
        <v>500</v>
      </c>
      <c r="N10" s="23">
        <v>0</v>
      </c>
      <c r="O10" s="23">
        <v>500</v>
      </c>
      <c r="P10" s="23">
        <v>0</v>
      </c>
      <c r="Q10" s="23">
        <v>500</v>
      </c>
      <c r="R10" s="24"/>
      <c r="S10" s="25">
        <v>500</v>
      </c>
      <c r="U10" s="22" t="s">
        <v>108</v>
      </c>
      <c r="V10" s="23">
        <v>0</v>
      </c>
      <c r="W10" s="23">
        <v>0</v>
      </c>
      <c r="X10" s="23">
        <v>1308</v>
      </c>
      <c r="Y10" s="25">
        <v>1440</v>
      </c>
      <c r="Z10" s="23">
        <v>1308</v>
      </c>
      <c r="AA10" s="23">
        <v>1440</v>
      </c>
      <c r="AC10" s="25">
        <v>1500</v>
      </c>
    </row>
    <row r="11" spans="1:29" ht="21" x14ac:dyDescent="0.35">
      <c r="A11" s="22" t="s">
        <v>32</v>
      </c>
      <c r="B11" s="23">
        <v>12831.26</v>
      </c>
      <c r="C11" s="23">
        <v>16000</v>
      </c>
      <c r="D11" s="23">
        <v>3075.25</v>
      </c>
      <c r="E11" s="23">
        <v>12000</v>
      </c>
      <c r="F11" s="23">
        <v>722.28</v>
      </c>
      <c r="G11" s="23">
        <v>3000</v>
      </c>
      <c r="H11" s="24"/>
      <c r="I11" s="25">
        <v>3000</v>
      </c>
      <c r="K11" s="31" t="s">
        <v>20</v>
      </c>
      <c r="L11" s="27">
        <v>6384.75</v>
      </c>
      <c r="M11" s="27">
        <f>SUM(M7:M10)</f>
        <v>3500</v>
      </c>
      <c r="N11" s="27">
        <f>SUM(N7:N10)</f>
        <v>2190.9700000000003</v>
      </c>
      <c r="O11" s="27">
        <f t="shared" ref="O11:P11" si="1">SUM(O7:O10)</f>
        <v>3500</v>
      </c>
      <c r="P11" s="27">
        <f t="shared" si="1"/>
        <v>2249.29</v>
      </c>
      <c r="Q11" s="27">
        <f>SUM(Q7:Q10)</f>
        <v>3000</v>
      </c>
      <c r="R11" s="28"/>
      <c r="S11" s="27">
        <f>SUM(S7:S10)</f>
        <v>3200</v>
      </c>
      <c r="U11" s="22" t="s">
        <v>109</v>
      </c>
      <c r="V11" s="23">
        <v>400</v>
      </c>
      <c r="W11" s="23">
        <v>390</v>
      </c>
      <c r="X11" s="23" t="s">
        <v>119</v>
      </c>
      <c r="Y11" s="25">
        <v>390</v>
      </c>
      <c r="Z11" s="23">
        <v>400</v>
      </c>
      <c r="AA11" s="23">
        <v>390</v>
      </c>
      <c r="AC11" s="25">
        <v>500</v>
      </c>
    </row>
    <row r="12" spans="1:29" ht="21" x14ac:dyDescent="0.35">
      <c r="A12" s="31" t="s">
        <v>4</v>
      </c>
      <c r="B12" s="27">
        <f>SUM(B10:B11)</f>
        <v>82849.569999999992</v>
      </c>
      <c r="C12" s="27">
        <f>SUM(C10:C11)</f>
        <v>66000</v>
      </c>
      <c r="D12" s="27">
        <f>SUM(D10:D11)</f>
        <v>83237.539999999994</v>
      </c>
      <c r="E12" s="27">
        <f t="shared" ref="E12:F12" si="2">SUM(E10:E11)</f>
        <v>72000</v>
      </c>
      <c r="F12" s="27">
        <f t="shared" si="2"/>
        <v>39884.67</v>
      </c>
      <c r="G12" s="27">
        <f>SUM(G10:G11)</f>
        <v>68000</v>
      </c>
      <c r="H12" s="28"/>
      <c r="I12" s="27">
        <f>SUM(I10:I11)</f>
        <v>78000</v>
      </c>
      <c r="K12" s="21" t="s">
        <v>81</v>
      </c>
      <c r="L12" s="29"/>
      <c r="M12" s="29"/>
      <c r="N12" s="29"/>
      <c r="O12" s="29"/>
      <c r="P12" s="29"/>
      <c r="Q12" s="29"/>
      <c r="R12" s="30"/>
      <c r="S12" s="29"/>
      <c r="U12" s="31" t="s">
        <v>118</v>
      </c>
      <c r="V12" s="32">
        <f>SUM(V7:V11)</f>
        <v>1820.68</v>
      </c>
      <c r="W12" s="32">
        <f>SUM(W7:W11)</f>
        <v>2740</v>
      </c>
      <c r="X12" s="32">
        <f>SUM(X7:X11)</f>
        <v>1976.24</v>
      </c>
      <c r="Y12" s="32">
        <f t="shared" ref="Y12:Z12" si="3">SUM(Y7:Y11)</f>
        <v>5330</v>
      </c>
      <c r="Z12" s="32">
        <f t="shared" si="3"/>
        <v>1923.92</v>
      </c>
      <c r="AA12" s="32">
        <f>SUM(AA7:AA11)</f>
        <v>5030</v>
      </c>
      <c r="AC12" s="32">
        <f>SUM(AC7:AC11)</f>
        <v>3500</v>
      </c>
    </row>
    <row r="13" spans="1:29" ht="21" x14ac:dyDescent="0.35">
      <c r="A13" s="16" t="s">
        <v>127</v>
      </c>
      <c r="B13" s="29"/>
      <c r="C13" s="29"/>
      <c r="D13" s="29"/>
      <c r="E13" s="29"/>
      <c r="F13" s="29"/>
      <c r="G13" s="29"/>
      <c r="H13" s="30"/>
      <c r="I13" s="29"/>
      <c r="K13" s="22" t="s">
        <v>77</v>
      </c>
      <c r="L13" s="23">
        <v>359.31</v>
      </c>
      <c r="M13" s="23">
        <v>1000</v>
      </c>
      <c r="N13" s="23">
        <v>373.06</v>
      </c>
      <c r="O13" s="23">
        <v>1000</v>
      </c>
      <c r="P13" s="23">
        <v>207.35</v>
      </c>
      <c r="Q13" s="23">
        <v>250</v>
      </c>
      <c r="R13" s="24"/>
      <c r="S13" s="25">
        <v>250</v>
      </c>
      <c r="U13" s="21" t="s">
        <v>89</v>
      </c>
      <c r="V13" s="29"/>
      <c r="W13" s="29"/>
      <c r="X13" s="29"/>
      <c r="Y13" s="29"/>
      <c r="Z13" s="29"/>
      <c r="AA13" s="29"/>
      <c r="AC13" s="30"/>
    </row>
    <row r="14" spans="1:29" ht="21" x14ac:dyDescent="0.35">
      <c r="A14" s="22" t="s">
        <v>35</v>
      </c>
      <c r="B14" s="23">
        <v>1675</v>
      </c>
      <c r="C14" s="23">
        <v>5000</v>
      </c>
      <c r="D14" s="23">
        <v>5063.03</v>
      </c>
      <c r="E14" s="23">
        <v>5000</v>
      </c>
      <c r="F14" s="23">
        <v>9606.92</v>
      </c>
      <c r="G14" s="23">
        <v>5000</v>
      </c>
      <c r="H14" s="24"/>
      <c r="I14" s="25">
        <v>7000</v>
      </c>
      <c r="K14" s="22" t="s">
        <v>80</v>
      </c>
      <c r="L14" s="23">
        <v>0</v>
      </c>
      <c r="M14" s="23">
        <v>250</v>
      </c>
      <c r="N14" s="23">
        <v>50</v>
      </c>
      <c r="O14" s="23">
        <v>250</v>
      </c>
      <c r="P14" s="23">
        <v>231.38</v>
      </c>
      <c r="Q14" s="23">
        <v>250</v>
      </c>
      <c r="R14" s="24"/>
      <c r="S14" s="25">
        <v>250</v>
      </c>
      <c r="U14" s="22" t="s">
        <v>91</v>
      </c>
      <c r="V14" s="23">
        <v>5752.92</v>
      </c>
      <c r="W14" s="23">
        <v>7000</v>
      </c>
      <c r="X14" s="23">
        <v>10936.58</v>
      </c>
      <c r="Y14" s="23">
        <v>7000</v>
      </c>
      <c r="Z14" s="23">
        <v>5333.76</v>
      </c>
      <c r="AA14" s="23">
        <v>7000</v>
      </c>
      <c r="AC14" s="25">
        <v>7000</v>
      </c>
    </row>
    <row r="15" spans="1:29" ht="21" x14ac:dyDescent="0.35">
      <c r="A15" s="22" t="s">
        <v>34</v>
      </c>
      <c r="B15" s="23">
        <v>6351.3</v>
      </c>
      <c r="C15" s="23">
        <v>7000</v>
      </c>
      <c r="D15" s="23">
        <v>7570.81</v>
      </c>
      <c r="E15" s="23">
        <v>7000</v>
      </c>
      <c r="F15" s="23">
        <v>608.91999999999996</v>
      </c>
      <c r="G15" s="23">
        <v>7000</v>
      </c>
      <c r="H15" s="24"/>
      <c r="I15" s="25">
        <v>3000</v>
      </c>
      <c r="K15" s="22" t="s">
        <v>79</v>
      </c>
      <c r="L15" s="23">
        <v>140</v>
      </c>
      <c r="M15" s="23">
        <v>300</v>
      </c>
      <c r="N15" s="23">
        <v>0.36</v>
      </c>
      <c r="O15" s="23">
        <v>300</v>
      </c>
      <c r="P15" s="23">
        <v>357.75</v>
      </c>
      <c r="Q15" s="23">
        <v>300</v>
      </c>
      <c r="R15" s="24"/>
      <c r="S15" s="25">
        <v>1000</v>
      </c>
      <c r="U15" s="22" t="s">
        <v>92</v>
      </c>
      <c r="V15" s="23">
        <v>2665.15</v>
      </c>
      <c r="W15" s="23">
        <v>3000</v>
      </c>
      <c r="X15" s="23">
        <v>2099.1999999999998</v>
      </c>
      <c r="Y15" s="23">
        <v>3000</v>
      </c>
      <c r="Z15" s="23">
        <v>1766.35</v>
      </c>
      <c r="AA15" s="23">
        <v>3000</v>
      </c>
      <c r="AC15" s="25">
        <v>3000</v>
      </c>
    </row>
    <row r="16" spans="1:29" ht="21" x14ac:dyDescent="0.35">
      <c r="A16" s="22" t="s">
        <v>33</v>
      </c>
      <c r="B16" s="23">
        <v>700</v>
      </c>
      <c r="C16" s="23">
        <v>2000</v>
      </c>
      <c r="D16" s="23">
        <v>996.58</v>
      </c>
      <c r="E16" s="23">
        <v>2000</v>
      </c>
      <c r="F16" s="23">
        <v>1472.27</v>
      </c>
      <c r="G16" s="23">
        <v>1000</v>
      </c>
      <c r="H16" s="24"/>
      <c r="I16" s="25">
        <v>2000</v>
      </c>
      <c r="K16" s="22" t="s">
        <v>78</v>
      </c>
      <c r="L16" s="23">
        <v>677.42</v>
      </c>
      <c r="M16" s="23">
        <v>1500</v>
      </c>
      <c r="N16" s="23">
        <v>332.49</v>
      </c>
      <c r="O16" s="23">
        <v>1000</v>
      </c>
      <c r="P16" s="23">
        <v>550.46</v>
      </c>
      <c r="Q16" s="23">
        <v>1000</v>
      </c>
      <c r="R16" s="24"/>
      <c r="S16" s="25">
        <v>500</v>
      </c>
      <c r="U16" s="22" t="s">
        <v>93</v>
      </c>
      <c r="V16" s="23">
        <v>2080.23</v>
      </c>
      <c r="W16" s="23">
        <v>1000</v>
      </c>
      <c r="X16" s="23">
        <v>2488.48</v>
      </c>
      <c r="Y16" s="23">
        <v>3000</v>
      </c>
      <c r="Z16" s="23">
        <v>0</v>
      </c>
      <c r="AA16" s="23">
        <v>3000</v>
      </c>
      <c r="AC16" s="25">
        <v>3000</v>
      </c>
    </row>
    <row r="17" spans="1:29" ht="21" x14ac:dyDescent="0.35">
      <c r="A17" s="31" t="s">
        <v>129</v>
      </c>
      <c r="B17" s="27">
        <f t="shared" ref="B17" si="4">SUM(B14:B16)</f>
        <v>8726.2999999999993</v>
      </c>
      <c r="C17" s="27">
        <f>SUM(C14:C16)</f>
        <v>14000</v>
      </c>
      <c r="D17" s="27">
        <f>SUM(D14:D16)</f>
        <v>13630.42</v>
      </c>
      <c r="E17" s="27">
        <f t="shared" ref="E17:F17" si="5">SUM(E14:E16)</f>
        <v>14000</v>
      </c>
      <c r="F17" s="27">
        <f t="shared" si="5"/>
        <v>11688.11</v>
      </c>
      <c r="G17" s="27">
        <f>SUM(G14:G16)</f>
        <v>13000</v>
      </c>
      <c r="H17" s="28"/>
      <c r="I17" s="27">
        <f>SUM(I14:I16)</f>
        <v>12000</v>
      </c>
      <c r="K17" s="31" t="s">
        <v>21</v>
      </c>
      <c r="L17" s="27">
        <f t="shared" ref="L17" si="6">SUM(L13:L16)</f>
        <v>1176.73</v>
      </c>
      <c r="M17" s="27">
        <f t="shared" ref="M17:P17" si="7">SUM(M13:M16)</f>
        <v>3050</v>
      </c>
      <c r="N17" s="27">
        <f t="shared" si="7"/>
        <v>755.91000000000008</v>
      </c>
      <c r="O17" s="27">
        <f t="shared" si="7"/>
        <v>2550</v>
      </c>
      <c r="P17" s="27">
        <f t="shared" si="7"/>
        <v>1346.94</v>
      </c>
      <c r="Q17" s="27">
        <f t="shared" ref="Q17:S17" si="8">SUM(Q13:Q16)</f>
        <v>1800</v>
      </c>
      <c r="R17" s="28"/>
      <c r="S17" s="27">
        <f t="shared" si="8"/>
        <v>2000</v>
      </c>
      <c r="U17" s="22" t="s">
        <v>96</v>
      </c>
      <c r="V17" s="23">
        <v>2243.2399999999998</v>
      </c>
      <c r="W17" s="23">
        <v>4000</v>
      </c>
      <c r="X17" s="23">
        <v>2139.3000000000002</v>
      </c>
      <c r="Y17" s="23">
        <v>5000</v>
      </c>
      <c r="Z17" s="23">
        <v>3809.7</v>
      </c>
      <c r="AA17" s="23">
        <v>3000</v>
      </c>
      <c r="AC17" s="25">
        <v>5000</v>
      </c>
    </row>
    <row r="18" spans="1:29" ht="21" x14ac:dyDescent="0.35">
      <c r="A18" s="33"/>
      <c r="B18" s="27"/>
      <c r="C18" s="27"/>
      <c r="D18" s="27"/>
      <c r="E18" s="27"/>
      <c r="F18" s="27"/>
      <c r="G18" s="27"/>
      <c r="H18" s="28"/>
      <c r="I18" s="27"/>
      <c r="K18" s="21" t="s">
        <v>73</v>
      </c>
      <c r="L18" s="30"/>
      <c r="M18" s="30"/>
      <c r="N18" s="30"/>
      <c r="O18" s="30"/>
      <c r="P18" s="30"/>
      <c r="Q18" s="30"/>
      <c r="R18" s="30"/>
      <c r="S18" s="30"/>
      <c r="U18" s="22" t="s">
        <v>90</v>
      </c>
      <c r="V18" s="23">
        <v>11010</v>
      </c>
      <c r="W18" s="23">
        <v>5000</v>
      </c>
      <c r="X18" s="23">
        <v>1663.33</v>
      </c>
      <c r="Y18" s="23">
        <v>3000</v>
      </c>
      <c r="Z18" s="23">
        <v>13416.83</v>
      </c>
      <c r="AA18" s="23">
        <v>3000</v>
      </c>
      <c r="AC18" s="25">
        <v>6000</v>
      </c>
    </row>
    <row r="19" spans="1:29" ht="21" x14ac:dyDescent="0.35">
      <c r="A19" s="26" t="s">
        <v>6</v>
      </c>
      <c r="B19" s="27">
        <f>SUM(B17+B12+B8)</f>
        <v>97750.87</v>
      </c>
      <c r="C19" s="27">
        <f>SUM(C17+C12+C8)</f>
        <v>90000</v>
      </c>
      <c r="D19" s="27">
        <f>SUM(D17+D12+D8)</f>
        <v>109378.62</v>
      </c>
      <c r="E19" s="27">
        <f t="shared" ref="E19:F19" si="9">SUM(E17+E12+E8)</f>
        <v>96000</v>
      </c>
      <c r="F19" s="27">
        <f t="shared" si="9"/>
        <v>57625.61</v>
      </c>
      <c r="G19" s="27">
        <f>SUM(G17+G12+G8)</f>
        <v>96000</v>
      </c>
      <c r="H19" s="28"/>
      <c r="I19" s="27">
        <f>SUM(I17+I12+I8)</f>
        <v>100000</v>
      </c>
      <c r="K19" s="21" t="s">
        <v>2</v>
      </c>
      <c r="L19" s="34"/>
      <c r="M19" s="34"/>
      <c r="N19" s="34"/>
      <c r="O19" s="34"/>
      <c r="P19" s="34"/>
      <c r="Q19" s="34"/>
      <c r="R19" s="35"/>
      <c r="S19" s="34"/>
      <c r="U19" s="22" t="s">
        <v>94</v>
      </c>
      <c r="V19" s="23">
        <v>686.17</v>
      </c>
      <c r="W19" s="23">
        <v>1500</v>
      </c>
      <c r="X19" s="23">
        <v>95.52</v>
      </c>
      <c r="Y19" s="23">
        <v>1500</v>
      </c>
      <c r="Z19" s="23">
        <v>0</v>
      </c>
      <c r="AA19" s="23">
        <v>1500</v>
      </c>
      <c r="AC19" s="25">
        <v>1500</v>
      </c>
    </row>
    <row r="20" spans="1:29" ht="21" x14ac:dyDescent="0.35">
      <c r="A20" s="16" t="s">
        <v>125</v>
      </c>
      <c r="B20" s="29"/>
      <c r="C20" s="29"/>
      <c r="D20" s="29"/>
      <c r="E20" s="29"/>
      <c r="F20" s="29"/>
      <c r="G20" s="29"/>
      <c r="H20" s="30"/>
      <c r="I20" s="29"/>
      <c r="K20" s="22" t="s">
        <v>76</v>
      </c>
      <c r="L20" s="23">
        <v>276.24</v>
      </c>
      <c r="M20" s="23">
        <v>1500</v>
      </c>
      <c r="N20" s="23">
        <v>2285.7199999999998</v>
      </c>
      <c r="O20" s="23">
        <v>1500</v>
      </c>
      <c r="P20" s="23">
        <v>371.92</v>
      </c>
      <c r="Q20" s="23">
        <v>1500</v>
      </c>
      <c r="R20" s="24"/>
      <c r="S20" s="25">
        <v>1000</v>
      </c>
      <c r="U20" s="22"/>
      <c r="V20" s="23"/>
      <c r="W20" s="23"/>
      <c r="X20" s="23"/>
      <c r="Y20" s="23"/>
      <c r="Z20" s="23"/>
      <c r="AA20" s="23"/>
      <c r="AC20" s="25"/>
    </row>
    <row r="21" spans="1:29" ht="21" x14ac:dyDescent="0.35">
      <c r="A21" s="22" t="s">
        <v>126</v>
      </c>
      <c r="B21" s="23">
        <v>336.73</v>
      </c>
      <c r="C21" s="23">
        <v>1000</v>
      </c>
      <c r="D21" s="23">
        <v>192.77</v>
      </c>
      <c r="E21" s="23">
        <v>1000</v>
      </c>
      <c r="F21" s="23">
        <v>125.88</v>
      </c>
      <c r="G21" s="23">
        <v>150</v>
      </c>
      <c r="H21" s="24"/>
      <c r="I21" s="25">
        <v>150</v>
      </c>
      <c r="K21" s="21" t="s">
        <v>26</v>
      </c>
      <c r="L21" s="34"/>
      <c r="M21" s="34"/>
      <c r="N21" s="34"/>
      <c r="O21" s="34"/>
      <c r="P21" s="34"/>
      <c r="Q21" s="34"/>
      <c r="R21" s="35"/>
      <c r="S21" s="34"/>
      <c r="U21" s="31" t="s">
        <v>5</v>
      </c>
      <c r="V21" s="32">
        <f t="shared" ref="V21:AA21" si="10">SUM(V14:V19)</f>
        <v>24437.71</v>
      </c>
      <c r="W21" s="32">
        <f t="shared" si="10"/>
        <v>21500</v>
      </c>
      <c r="X21" s="32">
        <f t="shared" si="10"/>
        <v>19422.41</v>
      </c>
      <c r="Y21" s="32">
        <f t="shared" si="10"/>
        <v>22500</v>
      </c>
      <c r="Z21" s="32">
        <f t="shared" si="10"/>
        <v>24326.639999999999</v>
      </c>
      <c r="AA21" s="32">
        <f t="shared" si="10"/>
        <v>20500</v>
      </c>
      <c r="AC21" s="32">
        <f>SUM(AC14:AC19)</f>
        <v>25500</v>
      </c>
    </row>
    <row r="22" spans="1:29" ht="21" x14ac:dyDescent="0.35">
      <c r="A22" s="22" t="s">
        <v>122</v>
      </c>
      <c r="B22" s="23"/>
      <c r="C22" s="23" t="s">
        <v>121</v>
      </c>
      <c r="D22" s="23">
        <v>0</v>
      </c>
      <c r="E22" s="23" t="s">
        <v>121</v>
      </c>
      <c r="F22" s="23">
        <v>0</v>
      </c>
      <c r="G22" s="23">
        <v>0</v>
      </c>
      <c r="H22" s="24"/>
      <c r="I22" s="25">
        <v>0</v>
      </c>
      <c r="K22" s="21"/>
      <c r="L22" s="34"/>
      <c r="M22" s="34"/>
      <c r="N22" s="34"/>
      <c r="O22" s="34"/>
      <c r="P22" s="34"/>
      <c r="Q22" s="34"/>
      <c r="R22" s="35"/>
      <c r="S22" s="34"/>
      <c r="U22" s="21" t="s">
        <v>97</v>
      </c>
      <c r="V22" s="29"/>
      <c r="W22" s="29"/>
      <c r="X22" s="29"/>
      <c r="Y22" s="29"/>
      <c r="Z22" s="29"/>
      <c r="AA22" s="29"/>
      <c r="AC22" s="30"/>
    </row>
    <row r="23" spans="1:29" ht="21" x14ac:dyDescent="0.35">
      <c r="A23" s="26" t="s">
        <v>7</v>
      </c>
      <c r="B23" s="27">
        <f>SUM(B21:B22)</f>
        <v>336.73</v>
      </c>
      <c r="C23" s="27">
        <f>SUM(C21:C22)</f>
        <v>1000</v>
      </c>
      <c r="D23" s="27">
        <f t="shared" ref="D23:G23" si="11">SUM(D21:D22)</f>
        <v>192.77</v>
      </c>
      <c r="E23" s="27">
        <f t="shared" si="11"/>
        <v>1000</v>
      </c>
      <c r="F23" s="27"/>
      <c r="G23" s="27">
        <f t="shared" si="11"/>
        <v>150</v>
      </c>
      <c r="H23" s="28"/>
      <c r="I23" s="27">
        <f t="shared" ref="I23" si="12">SUM(I21:I22)</f>
        <v>150</v>
      </c>
      <c r="K23" s="22" t="s">
        <v>136</v>
      </c>
      <c r="L23" s="23">
        <v>220</v>
      </c>
      <c r="M23" s="23">
        <v>5000</v>
      </c>
      <c r="N23" s="23"/>
      <c r="O23" s="23">
        <v>5000</v>
      </c>
      <c r="P23" s="23">
        <v>225</v>
      </c>
      <c r="Q23" s="23">
        <v>225</v>
      </c>
      <c r="R23" s="24"/>
      <c r="S23" s="25">
        <v>225</v>
      </c>
      <c r="U23" s="22" t="s">
        <v>99</v>
      </c>
      <c r="V23" s="23">
        <v>650</v>
      </c>
      <c r="W23" s="23">
        <v>3000</v>
      </c>
      <c r="X23" s="23">
        <v>1680</v>
      </c>
      <c r="Y23" s="23">
        <v>500</v>
      </c>
      <c r="Z23" s="23">
        <v>1305</v>
      </c>
      <c r="AA23" s="23">
        <v>2000</v>
      </c>
      <c r="AC23" s="25">
        <v>3000</v>
      </c>
    </row>
    <row r="24" spans="1:29" ht="21" x14ac:dyDescent="0.35">
      <c r="A24" s="16" t="s">
        <v>124</v>
      </c>
      <c r="B24" s="29"/>
      <c r="C24" s="29"/>
      <c r="D24" s="29"/>
      <c r="E24" s="29"/>
      <c r="F24" s="29"/>
      <c r="G24" s="29"/>
      <c r="H24" s="30"/>
      <c r="I24" s="29"/>
      <c r="K24" s="22" t="s">
        <v>74</v>
      </c>
      <c r="L24" s="23">
        <v>7100.83</v>
      </c>
      <c r="M24" s="23">
        <v>5000</v>
      </c>
      <c r="N24" s="23">
        <v>14925.66</v>
      </c>
      <c r="O24" s="23">
        <v>5000</v>
      </c>
      <c r="P24" s="23">
        <v>5138.63</v>
      </c>
      <c r="Q24" s="23">
        <v>13500</v>
      </c>
      <c r="R24" s="24"/>
      <c r="S24" s="25">
        <v>11000</v>
      </c>
      <c r="U24" s="22" t="s">
        <v>101</v>
      </c>
      <c r="V24" s="23">
        <v>233</v>
      </c>
      <c r="W24" s="23">
        <v>1000</v>
      </c>
      <c r="X24" s="23">
        <v>227</v>
      </c>
      <c r="Y24" s="23">
        <v>500</v>
      </c>
      <c r="Z24" s="23">
        <v>187.88</v>
      </c>
      <c r="AA24" s="23">
        <v>500</v>
      </c>
      <c r="AC24" s="25">
        <v>500</v>
      </c>
    </row>
    <row r="25" spans="1:29" ht="21" x14ac:dyDescent="0.35">
      <c r="A25" s="22" t="s">
        <v>36</v>
      </c>
      <c r="B25" s="23">
        <v>60000</v>
      </c>
      <c r="C25" s="23">
        <v>60000</v>
      </c>
      <c r="D25" s="23">
        <v>60000</v>
      </c>
      <c r="E25" s="23">
        <v>60000</v>
      </c>
      <c r="F25" s="23">
        <v>60000</v>
      </c>
      <c r="G25" s="23">
        <v>60000</v>
      </c>
      <c r="H25" s="24"/>
      <c r="I25" s="25">
        <v>60000</v>
      </c>
      <c r="K25" s="22" t="s">
        <v>75</v>
      </c>
      <c r="L25" s="23">
        <v>375.65</v>
      </c>
      <c r="M25" s="23">
        <v>2000</v>
      </c>
      <c r="N25" s="23">
        <v>0</v>
      </c>
      <c r="O25" s="23" t="s">
        <v>121</v>
      </c>
      <c r="P25" s="23">
        <v>166.95</v>
      </c>
      <c r="Q25" s="23">
        <v>500</v>
      </c>
      <c r="R25" s="24"/>
      <c r="S25" s="25">
        <v>500</v>
      </c>
      <c r="U25" s="22" t="s">
        <v>98</v>
      </c>
      <c r="V25" s="23">
        <v>1287.06</v>
      </c>
      <c r="W25" s="23">
        <v>3000</v>
      </c>
      <c r="X25" s="23">
        <v>186</v>
      </c>
      <c r="Y25" s="23">
        <v>2500</v>
      </c>
      <c r="Z25" s="23">
        <v>644</v>
      </c>
      <c r="AA25" s="23">
        <v>1000</v>
      </c>
      <c r="AC25" s="25">
        <v>1000</v>
      </c>
    </row>
    <row r="26" spans="1:29" ht="21" x14ac:dyDescent="0.35">
      <c r="A26" s="18"/>
      <c r="B26" s="18"/>
      <c r="C26" s="18"/>
      <c r="D26" s="18"/>
      <c r="E26" s="18"/>
      <c r="F26" s="18"/>
      <c r="G26" s="18"/>
      <c r="H26" s="20"/>
      <c r="I26" s="36"/>
      <c r="K26" s="22" t="s">
        <v>123</v>
      </c>
      <c r="L26" s="23">
        <v>745.11</v>
      </c>
      <c r="M26" s="23" t="s">
        <v>121</v>
      </c>
      <c r="N26" s="23">
        <v>786.99</v>
      </c>
      <c r="O26" s="23">
        <v>500</v>
      </c>
      <c r="P26" s="23">
        <v>600.44000000000005</v>
      </c>
      <c r="Q26" s="23">
        <v>500</v>
      </c>
      <c r="R26" s="24"/>
      <c r="S26" s="25">
        <v>500</v>
      </c>
      <c r="U26" s="22" t="s">
        <v>102</v>
      </c>
      <c r="V26" s="23">
        <v>5500</v>
      </c>
      <c r="W26" s="23">
        <v>500</v>
      </c>
      <c r="X26" s="23">
        <v>9396.91</v>
      </c>
      <c r="Y26" s="23">
        <v>7500</v>
      </c>
      <c r="Z26" s="23">
        <v>568.73</v>
      </c>
      <c r="AA26" s="23">
        <v>2500</v>
      </c>
      <c r="AC26" s="25">
        <v>2500</v>
      </c>
    </row>
    <row r="27" spans="1:29" ht="21" x14ac:dyDescent="0.35">
      <c r="A27" s="26" t="s">
        <v>24</v>
      </c>
      <c r="B27" s="27">
        <f>SUM(B25:B25)</f>
        <v>60000</v>
      </c>
      <c r="C27" s="27">
        <f>SUM(C25:C25)</f>
        <v>60000</v>
      </c>
      <c r="D27" s="27">
        <f>SUM(D25:D25)</f>
        <v>60000</v>
      </c>
      <c r="E27" s="27">
        <f t="shared" ref="E27:F27" si="13">SUM(E25:E25)</f>
        <v>60000</v>
      </c>
      <c r="F27" s="27">
        <f t="shared" si="13"/>
        <v>60000</v>
      </c>
      <c r="G27" s="27">
        <f>SUM(G25:G25)</f>
        <v>60000</v>
      </c>
      <c r="H27" s="28"/>
      <c r="I27" s="27">
        <f>SUM(I25:I25)</f>
        <v>60000</v>
      </c>
      <c r="K27" s="31" t="s">
        <v>30</v>
      </c>
      <c r="L27" s="27">
        <f>SUM(L20:L26)</f>
        <v>8717.83</v>
      </c>
      <c r="M27" s="27">
        <f>SUM(M20:M26)</f>
        <v>13500</v>
      </c>
      <c r="N27" s="27">
        <f>SUM(N20:N26)</f>
        <v>17998.370000000003</v>
      </c>
      <c r="O27" s="27">
        <f t="shared" ref="O27:P27" si="14">SUM(O20:O26)</f>
        <v>12000</v>
      </c>
      <c r="P27" s="27">
        <f t="shared" si="14"/>
        <v>6502.9400000000005</v>
      </c>
      <c r="Q27" s="27">
        <f>SUM(Q20:Q26)</f>
        <v>16225</v>
      </c>
      <c r="R27" s="28"/>
      <c r="S27" s="27">
        <f>SUM(S20:S26)</f>
        <v>13225</v>
      </c>
      <c r="U27" s="22" t="s">
        <v>100</v>
      </c>
      <c r="V27" s="23">
        <v>138.09</v>
      </c>
      <c r="W27" s="23">
        <v>500</v>
      </c>
      <c r="X27" s="23">
        <v>353.49</v>
      </c>
      <c r="Y27" s="23">
        <v>500</v>
      </c>
      <c r="Z27" s="23">
        <v>36.32</v>
      </c>
      <c r="AA27" s="23">
        <v>500</v>
      </c>
      <c r="AC27" s="25">
        <v>500</v>
      </c>
    </row>
    <row r="28" spans="1:29" ht="21" x14ac:dyDescent="0.35">
      <c r="A28" s="16" t="s">
        <v>37</v>
      </c>
      <c r="B28" s="29"/>
      <c r="C28" s="29"/>
      <c r="D28" s="29"/>
      <c r="E28" s="29"/>
      <c r="F28" s="29"/>
      <c r="G28" s="29"/>
      <c r="H28" s="30"/>
      <c r="I28" s="29"/>
      <c r="K28" s="21" t="s">
        <v>51</v>
      </c>
      <c r="L28" s="29"/>
      <c r="M28" s="29"/>
      <c r="N28" s="29"/>
      <c r="O28" s="29"/>
      <c r="P28" s="29"/>
      <c r="Q28" s="29"/>
      <c r="R28" s="30"/>
      <c r="S28" s="29"/>
      <c r="U28" s="22" t="s">
        <v>103</v>
      </c>
      <c r="V28" s="23">
        <v>145</v>
      </c>
      <c r="W28" s="23">
        <v>500</v>
      </c>
      <c r="X28" s="23">
        <v>225</v>
      </c>
      <c r="Y28" s="23">
        <v>500</v>
      </c>
      <c r="Z28" s="23">
        <v>0</v>
      </c>
      <c r="AA28" s="23">
        <v>500</v>
      </c>
      <c r="AC28" s="25">
        <v>500</v>
      </c>
    </row>
    <row r="29" spans="1:29" ht="21" x14ac:dyDescent="0.35">
      <c r="A29" s="22" t="s">
        <v>37</v>
      </c>
      <c r="B29" s="23">
        <v>13026.01</v>
      </c>
      <c r="C29" s="23">
        <v>1000</v>
      </c>
      <c r="D29" s="23">
        <f>2069.72+1671.76</f>
        <v>3741.4799999999996</v>
      </c>
      <c r="E29" s="23">
        <v>1000</v>
      </c>
      <c r="F29" s="23">
        <v>4315.3900000000003</v>
      </c>
      <c r="G29" s="23">
        <v>1000</v>
      </c>
      <c r="H29" s="24"/>
      <c r="I29" s="25">
        <v>2000</v>
      </c>
      <c r="K29" s="22" t="s">
        <v>52</v>
      </c>
      <c r="L29" s="23">
        <v>6531.26</v>
      </c>
      <c r="M29" s="23">
        <v>9600</v>
      </c>
      <c r="N29" s="23">
        <v>5100.2700000000004</v>
      </c>
      <c r="O29" s="23">
        <v>9000</v>
      </c>
      <c r="P29" s="23">
        <v>7333.22</v>
      </c>
      <c r="Q29" s="23">
        <v>7000</v>
      </c>
      <c r="R29" s="24"/>
      <c r="S29" s="25">
        <v>8000</v>
      </c>
      <c r="U29" s="31" t="s">
        <v>8</v>
      </c>
      <c r="V29" s="32">
        <f>SUM(V23:V28)</f>
        <v>7953.15</v>
      </c>
      <c r="W29" s="32">
        <f t="shared" ref="W29:Z29" si="15">SUM(W23:W28)</f>
        <v>8500</v>
      </c>
      <c r="X29" s="32">
        <f t="shared" si="15"/>
        <v>12068.4</v>
      </c>
      <c r="Y29" s="32">
        <f t="shared" si="15"/>
        <v>12000</v>
      </c>
      <c r="Z29" s="32">
        <f t="shared" si="15"/>
        <v>2741.9300000000003</v>
      </c>
      <c r="AA29" s="32">
        <f t="shared" ref="AA29:AC29" si="16">SUM(AA23:AA28)</f>
        <v>7000</v>
      </c>
      <c r="AC29" s="32">
        <f t="shared" si="16"/>
        <v>8000</v>
      </c>
    </row>
    <row r="30" spans="1:29" ht="21" x14ac:dyDescent="0.35">
      <c r="A30" s="26" t="s">
        <v>23</v>
      </c>
      <c r="B30" s="27">
        <f>SUM(B29:B29)</f>
        <v>13026.01</v>
      </c>
      <c r="C30" s="27">
        <f>SUM(C29:C29)</f>
        <v>1000</v>
      </c>
      <c r="D30" s="27">
        <f>SUM(D29:D29)</f>
        <v>3741.4799999999996</v>
      </c>
      <c r="E30" s="27">
        <f t="shared" ref="E30:F30" si="17">SUM(E29:E29)</f>
        <v>1000</v>
      </c>
      <c r="F30" s="27">
        <f t="shared" si="17"/>
        <v>4315.3900000000003</v>
      </c>
      <c r="G30" s="27">
        <f>SUM(G29:G29)</f>
        <v>1000</v>
      </c>
      <c r="H30" s="28"/>
      <c r="I30" s="27">
        <f>SUM(I29:I29)</f>
        <v>2000</v>
      </c>
      <c r="K30" s="22" t="s">
        <v>53</v>
      </c>
      <c r="L30" s="23">
        <v>310</v>
      </c>
      <c r="M30" s="23">
        <v>500</v>
      </c>
      <c r="N30" s="23">
        <v>195</v>
      </c>
      <c r="O30" s="23">
        <v>500</v>
      </c>
      <c r="P30" s="23">
        <v>172.74</v>
      </c>
      <c r="Q30" s="23">
        <v>250</v>
      </c>
      <c r="R30" s="24"/>
      <c r="S30" s="25">
        <v>250</v>
      </c>
      <c r="U30" s="21" t="s">
        <v>83</v>
      </c>
      <c r="V30" s="29"/>
      <c r="W30" s="29"/>
      <c r="X30" s="29"/>
      <c r="Y30" s="29"/>
      <c r="Z30" s="29"/>
      <c r="AA30" s="29"/>
      <c r="AC30" s="30"/>
    </row>
    <row r="31" spans="1:29" ht="21" x14ac:dyDescent="0.35">
      <c r="A31" s="37"/>
      <c r="B31" s="38"/>
      <c r="C31" s="38"/>
      <c r="D31" s="38"/>
      <c r="E31" s="38"/>
      <c r="F31" s="38"/>
      <c r="G31" s="38"/>
      <c r="H31" s="11"/>
      <c r="I31" s="38"/>
      <c r="K31" s="22" t="s">
        <v>120</v>
      </c>
      <c r="L31" s="23">
        <v>0</v>
      </c>
      <c r="M31" s="23">
        <v>200</v>
      </c>
      <c r="N31" s="23">
        <v>0</v>
      </c>
      <c r="O31" s="23">
        <v>200</v>
      </c>
      <c r="P31" s="23">
        <v>0</v>
      </c>
      <c r="Q31" s="23">
        <v>200</v>
      </c>
      <c r="R31" s="24"/>
      <c r="S31" s="25">
        <v>100</v>
      </c>
      <c r="U31" s="21" t="s">
        <v>11</v>
      </c>
      <c r="V31" s="34"/>
      <c r="W31" s="34"/>
      <c r="X31" s="34"/>
      <c r="Y31" s="34"/>
      <c r="Z31" s="34"/>
      <c r="AA31" s="34"/>
      <c r="AC31" s="35"/>
    </row>
    <row r="32" spans="1:29" ht="21" x14ac:dyDescent="0.35">
      <c r="A32" s="39" t="s">
        <v>9</v>
      </c>
      <c r="B32" s="40">
        <f>SUM(B30+B27+B23+B19)</f>
        <v>171113.61</v>
      </c>
      <c r="C32" s="40">
        <f>SUM(C30+C27+C23+C19)</f>
        <v>152000</v>
      </c>
      <c r="D32" s="40">
        <f>SUM(D30+D27+D23+D19)</f>
        <v>173312.87</v>
      </c>
      <c r="E32" s="40">
        <f t="shared" ref="E32:F32" si="18">SUM(E30+E27+E23+E19)</f>
        <v>158000</v>
      </c>
      <c r="F32" s="40">
        <f t="shared" si="18"/>
        <v>121941</v>
      </c>
      <c r="G32" s="40">
        <f>SUM(G30+G27+G23+G19)</f>
        <v>157150</v>
      </c>
      <c r="H32" s="41"/>
      <c r="I32" s="40">
        <f>SUM(I30+I27+I23+I19)</f>
        <v>162150</v>
      </c>
      <c r="K32" s="22" t="s">
        <v>57</v>
      </c>
      <c r="L32" s="23">
        <v>1574.13</v>
      </c>
      <c r="M32" s="23">
        <v>2000</v>
      </c>
      <c r="N32" s="23">
        <v>1548.3</v>
      </c>
      <c r="O32" s="23">
        <v>2000</v>
      </c>
      <c r="P32" s="23">
        <v>1228.1300000000001</v>
      </c>
      <c r="Q32" s="23">
        <v>2000</v>
      </c>
      <c r="R32" s="24"/>
      <c r="S32" s="25">
        <v>2000</v>
      </c>
      <c r="U32" s="22" t="s">
        <v>84</v>
      </c>
      <c r="V32" s="23">
        <v>111.2</v>
      </c>
      <c r="W32" s="23">
        <v>2000</v>
      </c>
      <c r="X32" s="23">
        <v>125.76</v>
      </c>
      <c r="Y32" s="23">
        <v>2000</v>
      </c>
      <c r="Z32" s="23">
        <v>107.46</v>
      </c>
      <c r="AA32" s="23">
        <v>2000</v>
      </c>
      <c r="AC32" s="25">
        <v>750</v>
      </c>
    </row>
    <row r="33" spans="1:29" ht="21" x14ac:dyDescent="0.35">
      <c r="A33" s="42"/>
      <c r="B33" s="38"/>
      <c r="C33" s="38"/>
      <c r="D33" s="38"/>
      <c r="E33" s="38"/>
      <c r="F33" s="38"/>
      <c r="G33" s="38"/>
      <c r="H33" s="11"/>
      <c r="I33" s="43"/>
      <c r="K33" s="22" t="s">
        <v>54</v>
      </c>
      <c r="L33" s="23">
        <v>330.93</v>
      </c>
      <c r="M33" s="23">
        <v>600</v>
      </c>
      <c r="N33" s="23">
        <v>0</v>
      </c>
      <c r="O33" s="23">
        <v>500</v>
      </c>
      <c r="P33" s="23">
        <v>0</v>
      </c>
      <c r="Q33" s="23">
        <v>500</v>
      </c>
      <c r="R33" s="24"/>
      <c r="S33" s="25">
        <v>250</v>
      </c>
      <c r="U33" s="22" t="s">
        <v>85</v>
      </c>
      <c r="V33" s="23">
        <v>8267.74</v>
      </c>
      <c r="W33" s="23">
        <v>5000</v>
      </c>
      <c r="X33" s="23">
        <v>7113.55</v>
      </c>
      <c r="Y33" s="23">
        <v>7000</v>
      </c>
      <c r="Z33" s="23">
        <v>10409.26</v>
      </c>
      <c r="AA33" s="23">
        <v>7000</v>
      </c>
      <c r="AC33" s="25">
        <v>10000</v>
      </c>
    </row>
    <row r="34" spans="1:29" ht="21" x14ac:dyDescent="0.35">
      <c r="A34" s="39" t="s">
        <v>10</v>
      </c>
      <c r="B34" s="40">
        <f>V39+L64</f>
        <v>146636.89000000001</v>
      </c>
      <c r="C34" s="40">
        <f>M64+W39</f>
        <v>152040</v>
      </c>
      <c r="D34" s="40">
        <f>N64+X39</f>
        <v>133591.94</v>
      </c>
      <c r="E34" s="40">
        <f>O64+Y39</f>
        <v>167930</v>
      </c>
      <c r="F34" s="40">
        <f>+P66</f>
        <v>113189.28</v>
      </c>
      <c r="G34" s="40">
        <f>Q64+AA39</f>
        <v>156655</v>
      </c>
      <c r="H34" s="41"/>
      <c r="I34" s="40">
        <f>+S64+AC39</f>
        <v>157925</v>
      </c>
      <c r="K34" s="22" t="s">
        <v>55</v>
      </c>
      <c r="L34" s="23">
        <v>342.67</v>
      </c>
      <c r="M34" s="23">
        <v>2500</v>
      </c>
      <c r="N34" s="23">
        <v>2592.66</v>
      </c>
      <c r="O34" s="23">
        <v>2500</v>
      </c>
      <c r="P34" s="23">
        <v>205.67</v>
      </c>
      <c r="Q34" s="23">
        <v>2000</v>
      </c>
      <c r="R34" s="24"/>
      <c r="S34" s="25">
        <v>1000</v>
      </c>
      <c r="U34" s="22" t="s">
        <v>86</v>
      </c>
      <c r="V34" s="23">
        <v>5616.41</v>
      </c>
      <c r="W34" s="23">
        <v>3500</v>
      </c>
      <c r="X34" s="23">
        <v>1757.07</v>
      </c>
      <c r="Y34" s="23">
        <v>3500</v>
      </c>
      <c r="Z34" s="23">
        <v>6594.09</v>
      </c>
      <c r="AA34" s="23">
        <v>2000</v>
      </c>
      <c r="AC34" s="25">
        <v>6500</v>
      </c>
    </row>
    <row r="35" spans="1:29" ht="21" x14ac:dyDescent="0.35">
      <c r="A35" s="42"/>
      <c r="B35" s="38"/>
      <c r="C35" s="38"/>
      <c r="D35" s="38"/>
      <c r="E35" s="38"/>
      <c r="F35" s="38"/>
      <c r="G35" s="38"/>
      <c r="H35" s="11"/>
      <c r="I35" s="44"/>
      <c r="K35" s="22" t="s">
        <v>56</v>
      </c>
      <c r="L35" s="23">
        <v>1683.73</v>
      </c>
      <c r="M35" s="23">
        <v>2000</v>
      </c>
      <c r="N35" s="23">
        <v>1310.08</v>
      </c>
      <c r="O35" s="23">
        <v>2000</v>
      </c>
      <c r="P35" s="23">
        <v>660.04</v>
      </c>
      <c r="Q35" s="23">
        <v>2000</v>
      </c>
      <c r="R35" s="24"/>
      <c r="S35" s="25">
        <v>1500</v>
      </c>
      <c r="U35" s="22" t="s">
        <v>87</v>
      </c>
      <c r="V35" s="23">
        <v>4725.99</v>
      </c>
      <c r="W35" s="23">
        <v>7000</v>
      </c>
      <c r="X35" s="23">
        <v>441.5</v>
      </c>
      <c r="Y35" s="23">
        <v>3500</v>
      </c>
      <c r="Z35" s="23">
        <v>1925.89</v>
      </c>
      <c r="AA35" s="23">
        <v>1500</v>
      </c>
      <c r="AC35" s="25">
        <v>5500</v>
      </c>
    </row>
    <row r="36" spans="1:29" ht="21" x14ac:dyDescent="0.35">
      <c r="A36" s="45" t="s">
        <v>138</v>
      </c>
      <c r="B36" s="40">
        <f>B32*0.09</f>
        <v>15400.224899999997</v>
      </c>
      <c r="C36" s="46">
        <f>C32*0.09</f>
        <v>13680</v>
      </c>
      <c r="D36" s="40">
        <v>14452.75</v>
      </c>
      <c r="E36" s="46">
        <f>E32*0.09</f>
        <v>14220</v>
      </c>
      <c r="F36" s="40">
        <v>16000</v>
      </c>
      <c r="G36" s="40">
        <f>G32*0.09</f>
        <v>14143.5</v>
      </c>
      <c r="H36" s="11"/>
      <c r="I36" s="40">
        <f>I32*0.09</f>
        <v>14593.5</v>
      </c>
      <c r="K36" s="22" t="s">
        <v>58</v>
      </c>
      <c r="L36" s="23">
        <v>599.37</v>
      </c>
      <c r="M36" s="23">
        <v>1000</v>
      </c>
      <c r="N36" s="23">
        <v>105.58</v>
      </c>
      <c r="O36" s="23">
        <v>1000</v>
      </c>
      <c r="P36" s="23">
        <v>0</v>
      </c>
      <c r="Q36" s="23">
        <v>500</v>
      </c>
      <c r="R36" s="24"/>
      <c r="S36" s="25">
        <v>500</v>
      </c>
      <c r="U36" s="22" t="s">
        <v>88</v>
      </c>
      <c r="V36" s="23">
        <v>3227.01</v>
      </c>
      <c r="W36" s="23">
        <v>2000</v>
      </c>
      <c r="X36" s="23">
        <v>1754.41</v>
      </c>
      <c r="Y36" s="23">
        <v>3000</v>
      </c>
      <c r="Z36" s="23">
        <v>204.23</v>
      </c>
      <c r="AA36" s="23">
        <v>2500</v>
      </c>
      <c r="AC36" s="25">
        <v>1750</v>
      </c>
    </row>
    <row r="37" spans="1:29" ht="21" x14ac:dyDescent="0.35">
      <c r="A37" s="18"/>
      <c r="B37" s="18"/>
      <c r="C37" s="18"/>
      <c r="D37" s="18"/>
      <c r="E37" s="18"/>
      <c r="F37" s="18"/>
      <c r="G37" s="18"/>
      <c r="H37" s="20"/>
      <c r="I37" s="18"/>
      <c r="K37" s="31" t="s">
        <v>12</v>
      </c>
      <c r="L37" s="27">
        <f>SUM(L29:L36)</f>
        <v>11372.09</v>
      </c>
      <c r="M37" s="27">
        <f>SUM(M29:M36)</f>
        <v>18400</v>
      </c>
      <c r="N37" s="27">
        <f>SUM(N29:N36)</f>
        <v>10851.89</v>
      </c>
      <c r="O37" s="27">
        <f t="shared" ref="O37:P37" si="19">SUM(O29:O36)</f>
        <v>17700</v>
      </c>
      <c r="P37" s="27">
        <f t="shared" si="19"/>
        <v>9599.7999999999993</v>
      </c>
      <c r="Q37" s="27">
        <f>SUM(Q29:Q36)</f>
        <v>14450</v>
      </c>
      <c r="R37" s="28"/>
      <c r="S37" s="27">
        <f>SUM(S29:S36)</f>
        <v>13600</v>
      </c>
      <c r="U37" s="31" t="s">
        <v>13</v>
      </c>
      <c r="V37" s="32">
        <f>SUM(V32:V36)</f>
        <v>21948.35</v>
      </c>
      <c r="W37" s="32">
        <f>SUM(W32:W36)</f>
        <v>19500</v>
      </c>
      <c r="X37" s="32">
        <f>SUM(X32:X36)</f>
        <v>11192.29</v>
      </c>
      <c r="Y37" s="32">
        <f t="shared" ref="Y37:Z37" si="20">SUM(Y32:Y36)</f>
        <v>19000</v>
      </c>
      <c r="Z37" s="32">
        <f t="shared" si="20"/>
        <v>19240.929999999997</v>
      </c>
      <c r="AA37" s="32">
        <f>SUM(AA32:AA36)</f>
        <v>15000</v>
      </c>
      <c r="AC37" s="32">
        <f>SUM(AC32:AC36)</f>
        <v>24500</v>
      </c>
    </row>
    <row r="38" spans="1:29" ht="20.25" customHeight="1" x14ac:dyDescent="0.35">
      <c r="A38" s="1" t="s">
        <v>139</v>
      </c>
      <c r="K38" s="21" t="s">
        <v>67</v>
      </c>
      <c r="L38" s="34"/>
      <c r="M38" s="34"/>
      <c r="N38" s="34"/>
      <c r="O38" s="34"/>
      <c r="P38" s="34"/>
      <c r="Q38" s="34"/>
      <c r="R38" s="35"/>
      <c r="S38" s="34"/>
      <c r="U38" s="31"/>
      <c r="V38" s="32"/>
      <c r="W38" s="32"/>
      <c r="X38" s="32"/>
      <c r="Y38" s="32"/>
      <c r="Z38" s="32"/>
      <c r="AA38" s="32"/>
      <c r="AC38" s="32"/>
    </row>
    <row r="39" spans="1:29" ht="18.75" customHeight="1" x14ac:dyDescent="0.35">
      <c r="A39" s="47" t="s">
        <v>19</v>
      </c>
      <c r="K39" s="22" t="s">
        <v>117</v>
      </c>
      <c r="L39" s="23">
        <v>173.77</v>
      </c>
      <c r="M39" s="23">
        <v>1000</v>
      </c>
      <c r="N39" s="23">
        <v>98.77</v>
      </c>
      <c r="O39" s="23">
        <v>500</v>
      </c>
      <c r="P39" s="23">
        <v>225.14</v>
      </c>
      <c r="Q39" s="23">
        <v>250</v>
      </c>
      <c r="R39" s="24"/>
      <c r="S39" s="25">
        <v>250</v>
      </c>
      <c r="U39" s="31" t="s">
        <v>116</v>
      </c>
      <c r="V39" s="32">
        <f t="shared" ref="V39:AA39" si="21">SUM(V37+V29+V21+V12)</f>
        <v>56159.89</v>
      </c>
      <c r="W39" s="32">
        <f t="shared" si="21"/>
        <v>52240</v>
      </c>
      <c r="X39" s="32">
        <f t="shared" si="21"/>
        <v>44659.340000000004</v>
      </c>
      <c r="Y39" s="32">
        <f t="shared" si="21"/>
        <v>58830</v>
      </c>
      <c r="Z39" s="32">
        <f t="shared" si="21"/>
        <v>48233.42</v>
      </c>
      <c r="AA39" s="32">
        <f t="shared" si="21"/>
        <v>47530</v>
      </c>
      <c r="AC39" s="32">
        <f>SUM(AC37+AC29+AC21+AC12)</f>
        <v>61500</v>
      </c>
    </row>
    <row r="40" spans="1:29" ht="21" x14ac:dyDescent="0.35">
      <c r="A40" s="120" t="s">
        <v>25</v>
      </c>
      <c r="B40" s="120"/>
      <c r="C40" s="48"/>
      <c r="D40" s="48"/>
      <c r="E40" s="48"/>
      <c r="F40" s="48"/>
      <c r="G40" s="48"/>
      <c r="H40" s="49"/>
      <c r="I40" s="48"/>
      <c r="K40" s="31" t="s">
        <v>14</v>
      </c>
      <c r="L40" s="32">
        <f t="shared" ref="L40" si="22">SUM(L39:L39)</f>
        <v>173.77</v>
      </c>
      <c r="M40" s="32">
        <f t="shared" ref="M40:P40" si="23">SUM(M39:M39)</f>
        <v>1000</v>
      </c>
      <c r="N40" s="32">
        <f t="shared" si="23"/>
        <v>98.77</v>
      </c>
      <c r="O40" s="32">
        <f t="shared" si="23"/>
        <v>500</v>
      </c>
      <c r="P40" s="32">
        <f t="shared" si="23"/>
        <v>225.14</v>
      </c>
      <c r="Q40" s="32">
        <f t="shared" ref="Q40:S40" si="24">SUM(Q39:Q39)</f>
        <v>250</v>
      </c>
      <c r="R40" s="50"/>
      <c r="S40" s="32">
        <f t="shared" si="24"/>
        <v>250</v>
      </c>
    </row>
    <row r="41" spans="1:29" ht="21" x14ac:dyDescent="0.35">
      <c r="A41" s="120"/>
      <c r="B41" s="120"/>
      <c r="C41" s="48"/>
      <c r="D41" s="48"/>
      <c r="E41" s="48"/>
      <c r="F41" s="48"/>
      <c r="G41" s="48"/>
      <c r="H41" s="49"/>
      <c r="I41" s="48"/>
      <c r="K41" s="21" t="s">
        <v>59</v>
      </c>
      <c r="L41" s="29"/>
      <c r="M41" s="29"/>
      <c r="N41" s="29"/>
      <c r="O41" s="29"/>
      <c r="P41" s="29"/>
      <c r="Q41" s="29"/>
      <c r="R41" s="30"/>
      <c r="S41" s="29"/>
    </row>
    <row r="42" spans="1:29" ht="21" x14ac:dyDescent="0.35">
      <c r="A42" s="120"/>
      <c r="B42" s="120"/>
      <c r="C42" s="48"/>
      <c r="D42" s="48"/>
      <c r="E42" s="48"/>
      <c r="F42" s="48"/>
      <c r="G42" s="48"/>
      <c r="H42" s="49"/>
      <c r="I42" s="48"/>
      <c r="K42" s="22" t="s">
        <v>60</v>
      </c>
      <c r="L42" s="23">
        <v>4256.58</v>
      </c>
      <c r="M42" s="23">
        <v>3000</v>
      </c>
      <c r="N42" s="23">
        <v>2044.17</v>
      </c>
      <c r="O42" s="23">
        <v>3000</v>
      </c>
      <c r="P42" s="23">
        <v>14.16</v>
      </c>
      <c r="Q42" s="23">
        <v>3000</v>
      </c>
      <c r="R42" s="24"/>
      <c r="S42" s="25">
        <v>3000</v>
      </c>
    </row>
    <row r="43" spans="1:29" ht="21" x14ac:dyDescent="0.35">
      <c r="A43" s="120"/>
      <c r="B43" s="120"/>
      <c r="C43" s="48"/>
      <c r="D43" s="48"/>
      <c r="E43" s="48"/>
      <c r="F43" s="48"/>
      <c r="G43" s="48"/>
      <c r="H43" s="49"/>
      <c r="I43" s="48"/>
      <c r="K43" s="22" t="s">
        <v>61</v>
      </c>
      <c r="L43" s="23">
        <v>2264.1</v>
      </c>
      <c r="M43" s="23">
        <v>1000</v>
      </c>
      <c r="N43" s="23">
        <v>716.88</v>
      </c>
      <c r="O43" s="23">
        <v>2000</v>
      </c>
      <c r="P43" s="23">
        <f>363.63+4466.46</f>
        <v>4830.09</v>
      </c>
      <c r="Q43" s="23">
        <v>2000</v>
      </c>
      <c r="R43" s="24"/>
      <c r="S43" s="25">
        <v>2000</v>
      </c>
    </row>
    <row r="44" spans="1:29" ht="21" x14ac:dyDescent="0.35">
      <c r="A44" s="51" t="s">
        <v>111</v>
      </c>
      <c r="K44" s="22" t="s">
        <v>62</v>
      </c>
      <c r="L44" s="23">
        <v>744.6</v>
      </c>
      <c r="M44" s="23">
        <v>1000</v>
      </c>
      <c r="N44" s="23">
        <v>2418.88</v>
      </c>
      <c r="O44" s="23">
        <v>1000</v>
      </c>
      <c r="P44" s="23">
        <v>318.67</v>
      </c>
      <c r="Q44" s="23">
        <v>1000</v>
      </c>
      <c r="R44" s="24"/>
      <c r="S44" s="25">
        <v>1000</v>
      </c>
    </row>
    <row r="45" spans="1:29" ht="21" x14ac:dyDescent="0.35">
      <c r="A45" s="42" t="s">
        <v>140</v>
      </c>
      <c r="B45" s="29">
        <v>10000</v>
      </c>
      <c r="K45" s="22" t="s">
        <v>63</v>
      </c>
      <c r="L45" s="23">
        <v>1470</v>
      </c>
      <c r="M45" s="23">
        <v>3500</v>
      </c>
      <c r="N45" s="23">
        <v>1800</v>
      </c>
      <c r="O45" s="23">
        <v>3500</v>
      </c>
      <c r="P45" s="23">
        <v>1875</v>
      </c>
      <c r="Q45" s="23">
        <v>3500</v>
      </c>
      <c r="R45" s="24"/>
      <c r="S45" s="25">
        <v>4000</v>
      </c>
    </row>
    <row r="46" spans="1:29" ht="21" x14ac:dyDescent="0.35">
      <c r="A46" s="42"/>
      <c r="B46" s="29">
        <v>0</v>
      </c>
      <c r="K46" s="22" t="s">
        <v>64</v>
      </c>
      <c r="L46" s="23">
        <v>1806</v>
      </c>
      <c r="M46" s="23">
        <v>1500</v>
      </c>
      <c r="N46" s="23">
        <v>1615.9</v>
      </c>
      <c r="O46" s="23">
        <v>2000</v>
      </c>
      <c r="P46" s="23">
        <v>761</v>
      </c>
      <c r="Q46" s="23">
        <v>2000</v>
      </c>
      <c r="R46" s="24"/>
      <c r="S46" s="25">
        <v>2000</v>
      </c>
    </row>
    <row r="47" spans="1:29" ht="21" x14ac:dyDescent="0.35">
      <c r="A47" s="31" t="s">
        <v>31</v>
      </c>
      <c r="B47" s="27">
        <f>SUM(B45:B46)</f>
        <v>10000</v>
      </c>
      <c r="K47" s="22" t="s">
        <v>65</v>
      </c>
      <c r="L47" s="23">
        <v>1764</v>
      </c>
      <c r="M47" s="23">
        <v>500</v>
      </c>
      <c r="N47" s="23">
        <v>1272</v>
      </c>
      <c r="O47" s="23">
        <v>2000</v>
      </c>
      <c r="P47" s="23">
        <v>0</v>
      </c>
      <c r="Q47" s="23">
        <v>2000</v>
      </c>
      <c r="R47" s="24"/>
      <c r="S47" s="25">
        <v>2000</v>
      </c>
    </row>
    <row r="48" spans="1:29" ht="21" x14ac:dyDescent="0.35">
      <c r="K48" s="22" t="s">
        <v>66</v>
      </c>
      <c r="L48" s="23">
        <v>347.05</v>
      </c>
      <c r="M48" s="23">
        <v>500</v>
      </c>
      <c r="N48" s="23">
        <v>528</v>
      </c>
      <c r="O48" s="23">
        <v>500</v>
      </c>
      <c r="P48" s="23">
        <v>368</v>
      </c>
      <c r="Q48" s="23">
        <v>500</v>
      </c>
      <c r="R48" s="24"/>
      <c r="S48" s="25">
        <v>500</v>
      </c>
    </row>
    <row r="49" spans="1:19" ht="21" x14ac:dyDescent="0.35">
      <c r="A49" s="52" t="s">
        <v>141</v>
      </c>
      <c r="K49" s="31" t="s">
        <v>16</v>
      </c>
      <c r="L49" s="32">
        <f t="shared" ref="L49" si="25">SUM(L42:L48)</f>
        <v>12652.33</v>
      </c>
      <c r="M49" s="32">
        <f t="shared" ref="M49:P49" si="26">SUM(M42:M48)</f>
        <v>11000</v>
      </c>
      <c r="N49" s="32">
        <f t="shared" si="26"/>
        <v>10395.83</v>
      </c>
      <c r="O49" s="32">
        <f t="shared" si="26"/>
        <v>14000</v>
      </c>
      <c r="P49" s="32">
        <f t="shared" si="26"/>
        <v>8166.92</v>
      </c>
      <c r="Q49" s="32">
        <f t="shared" ref="Q49:S49" si="27">SUM(Q42:Q48)</f>
        <v>14000</v>
      </c>
      <c r="R49" s="50"/>
      <c r="S49" s="32">
        <f t="shared" si="27"/>
        <v>14500</v>
      </c>
    </row>
    <row r="50" spans="1:19" ht="21" x14ac:dyDescent="0.35">
      <c r="A50" s="1" t="s">
        <v>142</v>
      </c>
      <c r="B50" s="53">
        <v>5081.3900000000003</v>
      </c>
      <c r="K50" s="21" t="s">
        <v>44</v>
      </c>
      <c r="L50" s="29"/>
      <c r="M50" s="29"/>
      <c r="N50" s="29"/>
      <c r="O50" s="29"/>
      <c r="P50" s="29"/>
      <c r="Q50" s="29"/>
      <c r="R50" s="30"/>
      <c r="S50" s="29"/>
    </row>
    <row r="51" spans="1:19" ht="21" x14ac:dyDescent="0.35">
      <c r="A51" s="1" t="s">
        <v>143</v>
      </c>
      <c r="B51" s="53">
        <v>3165.78</v>
      </c>
      <c r="K51" s="22" t="s">
        <v>46</v>
      </c>
      <c r="L51" s="23">
        <v>134.80000000000001</v>
      </c>
      <c r="M51" s="23">
        <v>100</v>
      </c>
      <c r="N51" s="23">
        <v>259.64999999999998</v>
      </c>
      <c r="O51" s="23">
        <v>100</v>
      </c>
      <c r="P51" s="23">
        <v>99.53</v>
      </c>
      <c r="Q51" s="23">
        <v>150</v>
      </c>
      <c r="R51" s="24"/>
      <c r="S51" s="25">
        <v>150</v>
      </c>
    </row>
    <row r="52" spans="1:19" ht="21" x14ac:dyDescent="0.35">
      <c r="A52" s="1" t="s">
        <v>144</v>
      </c>
      <c r="B52" s="54">
        <v>1915.61</v>
      </c>
      <c r="K52" s="22" t="s">
        <v>47</v>
      </c>
      <c r="L52" s="23">
        <v>838.31</v>
      </c>
      <c r="M52" s="23">
        <v>500</v>
      </c>
      <c r="N52" s="23">
        <v>598.54999999999995</v>
      </c>
      <c r="O52" s="23">
        <v>1000</v>
      </c>
      <c r="P52" s="23">
        <v>581.13</v>
      </c>
      <c r="Q52" s="23">
        <v>1000</v>
      </c>
      <c r="R52" s="24"/>
      <c r="S52" s="25">
        <v>1000</v>
      </c>
    </row>
    <row r="53" spans="1:19" ht="21" x14ac:dyDescent="0.35">
      <c r="K53" s="22" t="s">
        <v>45</v>
      </c>
      <c r="L53" s="23">
        <v>7401.26</v>
      </c>
      <c r="M53" s="23">
        <v>7000</v>
      </c>
      <c r="N53" s="23">
        <v>6436.31</v>
      </c>
      <c r="O53" s="23">
        <v>7000</v>
      </c>
      <c r="P53" s="23">
        <v>4688.09</v>
      </c>
      <c r="Q53" s="23">
        <v>7000</v>
      </c>
      <c r="R53" s="24"/>
      <c r="S53" s="25">
        <v>7000</v>
      </c>
    </row>
    <row r="54" spans="1:19" ht="21" x14ac:dyDescent="0.35">
      <c r="K54" s="22" t="s">
        <v>49</v>
      </c>
      <c r="L54" s="23">
        <v>3459.51</v>
      </c>
      <c r="M54" s="23">
        <v>3000</v>
      </c>
      <c r="N54" s="23">
        <v>3558.46</v>
      </c>
      <c r="O54" s="23">
        <v>3000</v>
      </c>
      <c r="P54" s="23">
        <v>2840.81</v>
      </c>
      <c r="Q54" s="23">
        <v>3000</v>
      </c>
      <c r="R54" s="24"/>
      <c r="S54" s="25">
        <v>3500</v>
      </c>
    </row>
    <row r="55" spans="1:19" ht="21" x14ac:dyDescent="0.35">
      <c r="K55" s="22" t="s">
        <v>50</v>
      </c>
      <c r="L55" s="23">
        <v>2223.81</v>
      </c>
      <c r="M55" s="23">
        <v>1250</v>
      </c>
      <c r="N55" s="23">
        <v>2093.31</v>
      </c>
      <c r="O55" s="23">
        <v>1250</v>
      </c>
      <c r="P55" s="23">
        <v>1404.58</v>
      </c>
      <c r="Q55" s="23">
        <v>1250</v>
      </c>
      <c r="R55" s="24"/>
      <c r="S55" s="25">
        <v>2000</v>
      </c>
    </row>
    <row r="56" spans="1:19" ht="21" x14ac:dyDescent="0.35">
      <c r="K56" s="31" t="s">
        <v>15</v>
      </c>
      <c r="L56" s="32">
        <f t="shared" ref="L56:Q56" si="28">SUM(L51:L55)</f>
        <v>14057.69</v>
      </c>
      <c r="M56" s="32">
        <f t="shared" si="28"/>
        <v>11850</v>
      </c>
      <c r="N56" s="32">
        <f t="shared" si="28"/>
        <v>12946.28</v>
      </c>
      <c r="O56" s="32">
        <f t="shared" si="28"/>
        <v>12350</v>
      </c>
      <c r="P56" s="32">
        <f t="shared" si="28"/>
        <v>9614.14</v>
      </c>
      <c r="Q56" s="32">
        <f t="shared" si="28"/>
        <v>12400</v>
      </c>
      <c r="R56" s="50"/>
      <c r="S56" s="32">
        <f>SUM(S51:S55)</f>
        <v>13650</v>
      </c>
    </row>
    <row r="57" spans="1:19" ht="21" x14ac:dyDescent="0.35">
      <c r="K57" s="21" t="s">
        <v>39</v>
      </c>
      <c r="L57" s="29"/>
      <c r="M57" s="29"/>
      <c r="N57" s="29"/>
      <c r="O57" s="29"/>
      <c r="P57" s="29"/>
      <c r="Q57" s="29"/>
      <c r="R57" s="30"/>
      <c r="S57" s="29"/>
    </row>
    <row r="58" spans="1:19" ht="21" x14ac:dyDescent="0.35">
      <c r="K58" s="22" t="s">
        <v>40</v>
      </c>
      <c r="L58" s="23">
        <v>1000</v>
      </c>
      <c r="M58" s="23">
        <v>1500</v>
      </c>
      <c r="N58" s="23">
        <v>1000</v>
      </c>
      <c r="O58" s="23">
        <v>1500</v>
      </c>
      <c r="P58" s="23">
        <v>750</v>
      </c>
      <c r="Q58" s="23">
        <v>2000</v>
      </c>
      <c r="R58" s="24"/>
      <c r="S58" s="25">
        <v>0</v>
      </c>
    </row>
    <row r="59" spans="1:19" ht="21" x14ac:dyDescent="0.35">
      <c r="K59" s="22" t="s">
        <v>135</v>
      </c>
      <c r="L59" s="23">
        <v>12732.57</v>
      </c>
      <c r="M59" s="23">
        <v>12000</v>
      </c>
      <c r="N59" s="23">
        <f>10143.56+171.02</f>
        <v>10314.58</v>
      </c>
      <c r="O59" s="23">
        <v>15000</v>
      </c>
      <c r="P59" s="23">
        <v>8303.91</v>
      </c>
      <c r="Q59" s="23">
        <v>15000</v>
      </c>
      <c r="R59" s="24"/>
      <c r="S59" s="25">
        <v>13000</v>
      </c>
    </row>
    <row r="60" spans="1:19" ht="21" x14ac:dyDescent="0.35">
      <c r="K60" s="22" t="s">
        <v>43</v>
      </c>
      <c r="L60" s="23">
        <v>18863</v>
      </c>
      <c r="M60" s="23">
        <v>12000</v>
      </c>
      <c r="N60" s="23">
        <f>7869</f>
        <v>7869</v>
      </c>
      <c r="O60" s="23">
        <v>15000</v>
      </c>
      <c r="P60" s="23">
        <v>7132</v>
      </c>
      <c r="Q60" s="23">
        <v>15000</v>
      </c>
      <c r="R60" s="24"/>
      <c r="S60" s="25">
        <v>8000</v>
      </c>
    </row>
    <row r="61" spans="1:19" ht="21" x14ac:dyDescent="0.35">
      <c r="K61" s="22" t="s">
        <v>41</v>
      </c>
      <c r="L61" s="23">
        <v>3346.24</v>
      </c>
      <c r="M61" s="23">
        <v>12000</v>
      </c>
      <c r="N61" s="23">
        <v>14511</v>
      </c>
      <c r="O61" s="23">
        <v>15000</v>
      </c>
      <c r="P61" s="23">
        <v>11064.78</v>
      </c>
      <c r="Q61" s="23">
        <v>15000</v>
      </c>
      <c r="R61" s="24"/>
      <c r="S61" s="25">
        <v>15000</v>
      </c>
    </row>
    <row r="62" spans="1:19" ht="21" x14ac:dyDescent="0.35">
      <c r="K62" s="31" t="s">
        <v>17</v>
      </c>
      <c r="L62" s="32">
        <f t="shared" ref="L62" si="29">SUM(L58:L61)</f>
        <v>35941.81</v>
      </c>
      <c r="M62" s="32">
        <f>SUM(M58:M61)</f>
        <v>37500</v>
      </c>
      <c r="N62" s="32">
        <f>SUM(N58:N61)</f>
        <v>33694.58</v>
      </c>
      <c r="O62" s="32">
        <f t="shared" ref="O62:P62" si="30">SUM(O58:O61)</f>
        <v>46500</v>
      </c>
      <c r="P62" s="32">
        <f t="shared" si="30"/>
        <v>27250.690000000002</v>
      </c>
      <c r="Q62" s="32">
        <f>SUM(Q58:Q61)</f>
        <v>47000</v>
      </c>
      <c r="R62" s="50"/>
      <c r="S62" s="32">
        <f>SUM(S58:S61)</f>
        <v>36000</v>
      </c>
    </row>
    <row r="63" spans="1:19" ht="21" x14ac:dyDescent="0.35">
      <c r="K63" s="33"/>
      <c r="L63" s="32"/>
      <c r="M63" s="32"/>
      <c r="N63" s="32"/>
      <c r="O63" s="32"/>
      <c r="P63" s="32"/>
      <c r="Q63" s="32"/>
      <c r="R63" s="50"/>
      <c r="S63" s="32"/>
    </row>
    <row r="64" spans="1:19" ht="21" x14ac:dyDescent="0.35">
      <c r="K64" s="31" t="s">
        <v>115</v>
      </c>
      <c r="L64" s="32">
        <f t="shared" ref="L64:Q64" si="31">L62+L56+L49+L40+L37+L27+L17+L11</f>
        <v>90477</v>
      </c>
      <c r="M64" s="32">
        <f t="shared" si="31"/>
        <v>99800</v>
      </c>
      <c r="N64" s="32">
        <f t="shared" si="31"/>
        <v>88932.6</v>
      </c>
      <c r="O64" s="32">
        <f t="shared" si="31"/>
        <v>109100</v>
      </c>
      <c r="P64" s="32">
        <f t="shared" si="31"/>
        <v>64955.860000000008</v>
      </c>
      <c r="Q64" s="32">
        <f t="shared" si="31"/>
        <v>109125</v>
      </c>
      <c r="R64" s="50"/>
      <c r="S64" s="32">
        <f>S62+S56+S49+S40+S37+S27+S17+S11</f>
        <v>96425</v>
      </c>
    </row>
    <row r="66" spans="11:19" ht="21" x14ac:dyDescent="0.35">
      <c r="K66" s="39" t="s">
        <v>22</v>
      </c>
      <c r="L66" s="55">
        <f>V39+L64</f>
        <v>146636.89000000001</v>
      </c>
      <c r="M66" s="55">
        <f>M64+W39</f>
        <v>152040</v>
      </c>
      <c r="N66" s="55">
        <f>N64+X39</f>
        <v>133591.94</v>
      </c>
      <c r="O66" s="55">
        <f>O64+Y39</f>
        <v>167930</v>
      </c>
      <c r="P66" s="55">
        <f>P64+Z39</f>
        <v>113189.28</v>
      </c>
      <c r="Q66" s="55">
        <f>AA39+Q64</f>
        <v>156655</v>
      </c>
      <c r="R66" s="56"/>
      <c r="S66" s="55">
        <f>AC39+S64</f>
        <v>157925</v>
      </c>
    </row>
    <row r="114" spans="2:10" x14ac:dyDescent="0.3">
      <c r="B114" s="57"/>
      <c r="C114" s="57"/>
      <c r="D114" s="57"/>
      <c r="E114" s="57"/>
      <c r="F114" s="57"/>
      <c r="G114" s="57"/>
      <c r="H114" s="58"/>
      <c r="I114" s="57"/>
    </row>
    <row r="119" spans="2:10" x14ac:dyDescent="0.3">
      <c r="J119" s="57"/>
    </row>
  </sheetData>
  <mergeCells count="5">
    <mergeCell ref="A40:B43"/>
    <mergeCell ref="U4:AA4"/>
    <mergeCell ref="K4:Q4"/>
    <mergeCell ref="A4:G4"/>
    <mergeCell ref="A1:AC2"/>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9"/>
  <sheetViews>
    <sheetView topLeftCell="A25" workbookViewId="0">
      <selection activeCell="Q62" sqref="Q62"/>
    </sheetView>
  </sheetViews>
  <sheetFormatPr defaultRowHeight="12.75" x14ac:dyDescent="0.2"/>
  <cols>
    <col min="1" max="1" width="49.7109375" style="59" customWidth="1"/>
    <col min="2" max="2" width="18" style="59" hidden="1" customWidth="1"/>
    <col min="3" max="3" width="18" style="59" bestFit="1" customWidth="1"/>
    <col min="4" max="4" width="18" style="59" hidden="1" customWidth="1"/>
    <col min="5" max="5" width="18" style="59" bestFit="1" customWidth="1"/>
    <col min="6" max="6" width="18" style="59" hidden="1" customWidth="1"/>
    <col min="7" max="8" width="18" style="59" customWidth="1"/>
    <col min="9" max="9" width="7.7109375" style="59" customWidth="1"/>
    <col min="10" max="10" width="52.7109375" style="59" bestFit="1" customWidth="1"/>
    <col min="11" max="11" width="16" style="59" hidden="1" customWidth="1"/>
    <col min="12" max="12" width="17.140625" style="59" customWidth="1"/>
    <col min="13" max="13" width="17.140625" style="59" hidden="1" customWidth="1"/>
    <col min="14" max="14" width="17.28515625" style="59" customWidth="1"/>
    <col min="15" max="15" width="17.28515625" style="59" hidden="1" customWidth="1"/>
    <col min="16" max="17" width="17.28515625" style="59" customWidth="1"/>
    <col min="18" max="18" width="5.7109375" style="59" customWidth="1"/>
    <col min="19" max="19" width="7.42578125" style="59" customWidth="1"/>
    <col min="20" max="20" width="57" style="59" customWidth="1"/>
    <col min="21" max="21" width="16.140625" style="59" hidden="1" customWidth="1"/>
    <col min="22" max="22" width="17" style="59" bestFit="1" customWidth="1"/>
    <col min="23" max="23" width="17" style="59" hidden="1" customWidth="1"/>
    <col min="24" max="24" width="17" style="59" bestFit="1" customWidth="1"/>
    <col min="25" max="25" width="17" style="59" hidden="1" customWidth="1"/>
    <col min="26" max="26" width="17" style="59" customWidth="1"/>
    <col min="27" max="27" width="16.42578125" style="59" customWidth="1"/>
    <col min="28" max="16384" width="9.140625" style="59"/>
  </cols>
  <sheetData>
    <row r="1" spans="1:27" ht="22.5" customHeight="1" x14ac:dyDescent="0.2">
      <c r="A1" s="124" t="s">
        <v>133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2.5" customHeight="1" x14ac:dyDescent="0.2">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7" ht="18" x14ac:dyDescent="0.25">
      <c r="A3" s="60" t="s">
        <v>0</v>
      </c>
      <c r="B3" s="61" t="s">
        <v>28</v>
      </c>
      <c r="C3" s="62" t="s">
        <v>27</v>
      </c>
      <c r="D3" s="62" t="s">
        <v>113</v>
      </c>
      <c r="E3" s="62" t="s">
        <v>29</v>
      </c>
      <c r="F3" s="62" t="s">
        <v>134</v>
      </c>
      <c r="G3" s="62" t="s">
        <v>112</v>
      </c>
      <c r="H3" s="62" t="s">
        <v>137</v>
      </c>
      <c r="I3" s="62"/>
      <c r="J3" s="60" t="s">
        <v>0</v>
      </c>
      <c r="K3" s="62" t="s">
        <v>28</v>
      </c>
      <c r="L3" s="62" t="s">
        <v>27</v>
      </c>
      <c r="M3" s="62" t="s">
        <v>113</v>
      </c>
      <c r="N3" s="62" t="s">
        <v>29</v>
      </c>
      <c r="O3" s="62" t="s">
        <v>134</v>
      </c>
      <c r="P3" s="62" t="s">
        <v>112</v>
      </c>
      <c r="Q3" s="62" t="s">
        <v>137</v>
      </c>
      <c r="R3" s="62"/>
      <c r="S3" s="62"/>
      <c r="T3" s="60" t="s">
        <v>0</v>
      </c>
      <c r="U3" s="62" t="s">
        <v>28</v>
      </c>
      <c r="V3" s="62" t="s">
        <v>27</v>
      </c>
      <c r="W3" s="62" t="s">
        <v>113</v>
      </c>
      <c r="X3" s="62" t="s">
        <v>29</v>
      </c>
      <c r="Y3" s="62" t="s">
        <v>134</v>
      </c>
      <c r="Z3" s="62" t="s">
        <v>112</v>
      </c>
      <c r="AA3" s="62" t="s">
        <v>137</v>
      </c>
    </row>
    <row r="4" spans="1:27" ht="18.75" x14ac:dyDescent="0.3">
      <c r="A4" s="128" t="s">
        <v>18</v>
      </c>
      <c r="B4" s="129"/>
      <c r="C4" s="129"/>
      <c r="D4" s="129"/>
      <c r="E4" s="129"/>
      <c r="F4" s="129"/>
      <c r="G4" s="129"/>
      <c r="H4" s="129"/>
      <c r="J4" s="126" t="s">
        <v>1</v>
      </c>
      <c r="K4" s="126"/>
      <c r="L4" s="126"/>
      <c r="M4" s="126"/>
      <c r="N4" s="126"/>
      <c r="O4" s="126"/>
      <c r="P4" s="126"/>
      <c r="Q4" s="63"/>
      <c r="R4" s="64"/>
      <c r="S4" s="65"/>
      <c r="T4" s="126" t="s">
        <v>1</v>
      </c>
      <c r="U4" s="126"/>
      <c r="V4" s="126"/>
      <c r="W4" s="126"/>
      <c r="X4" s="126"/>
      <c r="Y4" s="126"/>
      <c r="Z4" s="126"/>
      <c r="AA4" s="66"/>
    </row>
    <row r="5" spans="1:27" ht="18.75" x14ac:dyDescent="0.3">
      <c r="A5" s="67" t="s">
        <v>130</v>
      </c>
      <c r="B5" s="68"/>
      <c r="C5" s="68"/>
      <c r="D5" s="68"/>
      <c r="E5" s="68"/>
      <c r="F5" s="68"/>
      <c r="G5" s="69"/>
      <c r="H5" s="68"/>
      <c r="J5" s="70" t="s">
        <v>38</v>
      </c>
      <c r="K5" s="65"/>
      <c r="L5" s="65"/>
      <c r="M5" s="65"/>
      <c r="N5" s="65"/>
      <c r="O5" s="65"/>
      <c r="P5" s="71"/>
      <c r="Q5" s="72"/>
      <c r="R5" s="72"/>
      <c r="S5" s="65"/>
      <c r="T5" s="70" t="s">
        <v>82</v>
      </c>
      <c r="U5" s="65"/>
      <c r="V5" s="65"/>
      <c r="W5" s="65"/>
      <c r="X5" s="65"/>
      <c r="Y5" s="65"/>
      <c r="Z5" s="71"/>
    </row>
    <row r="6" spans="1:27" ht="18.75" x14ac:dyDescent="0.3">
      <c r="A6" s="73" t="s">
        <v>131</v>
      </c>
      <c r="B6" s="68"/>
      <c r="C6" s="68"/>
      <c r="D6" s="68"/>
      <c r="E6" s="68"/>
      <c r="F6" s="68"/>
      <c r="G6" s="74"/>
      <c r="H6" s="68"/>
      <c r="J6" s="70" t="s">
        <v>68</v>
      </c>
      <c r="K6" s="75"/>
      <c r="L6" s="75"/>
      <c r="M6" s="75"/>
      <c r="N6" s="75"/>
      <c r="O6" s="75"/>
      <c r="P6" s="76"/>
      <c r="Q6" s="77"/>
      <c r="R6" s="77"/>
      <c r="S6" s="65"/>
      <c r="T6" s="78" t="s">
        <v>104</v>
      </c>
      <c r="U6" s="75"/>
      <c r="V6" s="75"/>
      <c r="W6" s="75"/>
      <c r="X6" s="75"/>
      <c r="Y6" s="75"/>
      <c r="Z6" s="76"/>
    </row>
    <row r="7" spans="1:27" ht="21" x14ac:dyDescent="0.35">
      <c r="A7" s="79" t="s">
        <v>132</v>
      </c>
      <c r="B7" s="80">
        <v>4420</v>
      </c>
      <c r="C7" s="80">
        <v>10000</v>
      </c>
      <c r="D7" s="80">
        <v>10019.66</v>
      </c>
      <c r="E7" s="80">
        <v>10000</v>
      </c>
      <c r="F7" s="80"/>
      <c r="G7" s="80">
        <v>15000</v>
      </c>
      <c r="H7" s="81">
        <v>10000</v>
      </c>
      <c r="J7" s="79" t="s">
        <v>70</v>
      </c>
      <c r="K7" s="80">
        <v>705.58</v>
      </c>
      <c r="L7" s="80">
        <v>800</v>
      </c>
      <c r="M7" s="80">
        <v>531.99</v>
      </c>
      <c r="N7" s="80">
        <v>800</v>
      </c>
      <c r="O7" s="80"/>
      <c r="P7" s="80">
        <v>800</v>
      </c>
      <c r="Q7" s="81">
        <v>500</v>
      </c>
      <c r="R7" s="82"/>
      <c r="S7" s="65"/>
      <c r="T7" s="79" t="s">
        <v>105</v>
      </c>
      <c r="U7" s="80">
        <v>1345.68</v>
      </c>
      <c r="V7" s="80">
        <v>1000</v>
      </c>
      <c r="W7" s="80">
        <v>154.08000000000001</v>
      </c>
      <c r="X7" s="80">
        <v>1000</v>
      </c>
      <c r="Y7" s="83"/>
      <c r="Z7" s="80">
        <v>1200</v>
      </c>
      <c r="AA7" s="81">
        <v>500</v>
      </c>
    </row>
    <row r="8" spans="1:27" ht="21" x14ac:dyDescent="0.35">
      <c r="A8" s="84" t="s">
        <v>3</v>
      </c>
      <c r="B8" s="85">
        <f>SUM(B7:B7)</f>
        <v>4420</v>
      </c>
      <c r="C8" s="85">
        <f>SUM(C7:C7)</f>
        <v>10000</v>
      </c>
      <c r="D8" s="85">
        <f>SUM(D7:D7)</f>
        <v>10019.66</v>
      </c>
      <c r="E8" s="85">
        <f>SUM(E7:E7)</f>
        <v>10000</v>
      </c>
      <c r="F8" s="85"/>
      <c r="G8" s="85">
        <f>SUM(G7:G7)</f>
        <v>15000</v>
      </c>
      <c r="H8" s="86">
        <f>SUM(H7:H7)</f>
        <v>10000</v>
      </c>
      <c r="J8" s="79" t="s">
        <v>71</v>
      </c>
      <c r="K8" s="80">
        <v>0</v>
      </c>
      <c r="L8" s="80">
        <v>200</v>
      </c>
      <c r="M8" s="80">
        <v>150</v>
      </c>
      <c r="N8" s="80">
        <v>200</v>
      </c>
      <c r="O8" s="80"/>
      <c r="P8" s="80">
        <v>200</v>
      </c>
      <c r="Q8" s="81">
        <v>200</v>
      </c>
      <c r="R8" s="82"/>
      <c r="S8" s="65"/>
      <c r="T8" s="79" t="s">
        <v>106</v>
      </c>
      <c r="U8" s="80">
        <v>75</v>
      </c>
      <c r="V8" s="80">
        <v>350</v>
      </c>
      <c r="W8" s="80">
        <v>412.16</v>
      </c>
      <c r="X8" s="80">
        <v>500</v>
      </c>
      <c r="Y8" s="83"/>
      <c r="Z8" s="80">
        <v>500</v>
      </c>
      <c r="AA8" s="81">
        <v>500</v>
      </c>
    </row>
    <row r="9" spans="1:27" ht="21" x14ac:dyDescent="0.35">
      <c r="A9" s="73" t="s">
        <v>128</v>
      </c>
      <c r="B9" s="87"/>
      <c r="C9" s="87"/>
      <c r="D9" s="87"/>
      <c r="E9" s="87"/>
      <c r="F9" s="87"/>
      <c r="G9" s="87"/>
      <c r="H9" s="88"/>
      <c r="J9" s="79" t="s">
        <v>69</v>
      </c>
      <c r="K9" s="80">
        <v>5461</v>
      </c>
      <c r="L9" s="80">
        <v>2000</v>
      </c>
      <c r="M9" s="80">
        <v>1295</v>
      </c>
      <c r="N9" s="80">
        <v>2000</v>
      </c>
      <c r="O9" s="80"/>
      <c r="P9" s="80">
        <v>1500</v>
      </c>
      <c r="Q9" s="81">
        <v>2000</v>
      </c>
      <c r="R9" s="82"/>
      <c r="S9" s="65"/>
      <c r="T9" s="79" t="s">
        <v>107</v>
      </c>
      <c r="U9" s="80">
        <v>0</v>
      </c>
      <c r="V9" s="80">
        <v>1000</v>
      </c>
      <c r="W9" s="80">
        <v>0</v>
      </c>
      <c r="X9" s="80">
        <v>2000</v>
      </c>
      <c r="Y9" s="83"/>
      <c r="Z9" s="80">
        <v>1500</v>
      </c>
      <c r="AA9" s="81">
        <v>500</v>
      </c>
    </row>
    <row r="10" spans="1:27" ht="21" x14ac:dyDescent="0.35">
      <c r="A10" s="79" t="s">
        <v>114</v>
      </c>
      <c r="B10" s="80">
        <v>63225.74</v>
      </c>
      <c r="C10" s="80">
        <v>50000</v>
      </c>
      <c r="D10" s="80">
        <v>56300.93</v>
      </c>
      <c r="E10" s="80">
        <v>60000</v>
      </c>
      <c r="F10" s="80"/>
      <c r="G10" s="80">
        <v>65000</v>
      </c>
      <c r="H10" s="81">
        <v>75000</v>
      </c>
      <c r="J10" s="79" t="s">
        <v>72</v>
      </c>
      <c r="K10" s="80">
        <v>0</v>
      </c>
      <c r="L10" s="80">
        <v>500</v>
      </c>
      <c r="M10" s="80">
        <v>0</v>
      </c>
      <c r="N10" s="80">
        <v>500</v>
      </c>
      <c r="O10" s="80"/>
      <c r="P10" s="80">
        <v>500</v>
      </c>
      <c r="Q10" s="81">
        <v>500</v>
      </c>
      <c r="R10" s="82"/>
      <c r="S10" s="65"/>
      <c r="T10" s="79" t="s">
        <v>108</v>
      </c>
      <c r="U10" s="80">
        <v>0</v>
      </c>
      <c r="V10" s="80">
        <v>0</v>
      </c>
      <c r="W10" s="80">
        <v>1308</v>
      </c>
      <c r="X10" s="80">
        <v>1440</v>
      </c>
      <c r="Y10" s="83"/>
      <c r="Z10" s="80">
        <v>1440</v>
      </c>
      <c r="AA10" s="81">
        <v>1500</v>
      </c>
    </row>
    <row r="11" spans="1:27" ht="21" x14ac:dyDescent="0.35">
      <c r="A11" s="79" t="s">
        <v>32</v>
      </c>
      <c r="B11" s="80">
        <v>12781.38</v>
      </c>
      <c r="C11" s="80">
        <v>16000</v>
      </c>
      <c r="D11" s="80">
        <v>3075.25</v>
      </c>
      <c r="E11" s="80">
        <v>12000</v>
      </c>
      <c r="F11" s="80"/>
      <c r="G11" s="80">
        <v>3000</v>
      </c>
      <c r="H11" s="81">
        <v>3000</v>
      </c>
      <c r="J11" s="89" t="s">
        <v>20</v>
      </c>
      <c r="K11" s="85">
        <f>SUM(K7:K10)</f>
        <v>6166.58</v>
      </c>
      <c r="L11" s="85">
        <f>SUM(L7:L10)</f>
        <v>3500</v>
      </c>
      <c r="M11" s="85">
        <f>SUM(M7:M10)</f>
        <v>1976.99</v>
      </c>
      <c r="N11" s="85">
        <f>SUM(N7:N10)</f>
        <v>3500</v>
      </c>
      <c r="O11" s="85"/>
      <c r="P11" s="85">
        <f>SUM(P7:P10)</f>
        <v>3000</v>
      </c>
      <c r="Q11" s="85">
        <f>SUM(Q7:Q10)</f>
        <v>3200</v>
      </c>
      <c r="R11" s="90"/>
      <c r="S11" s="65"/>
      <c r="T11" s="79" t="s">
        <v>109</v>
      </c>
      <c r="U11" s="80">
        <v>400</v>
      </c>
      <c r="V11" s="80">
        <v>390</v>
      </c>
      <c r="W11" s="80" t="s">
        <v>119</v>
      </c>
      <c r="X11" s="80">
        <v>390</v>
      </c>
      <c r="Y11" s="83"/>
      <c r="Z11" s="80">
        <v>390</v>
      </c>
      <c r="AA11" s="81">
        <v>500</v>
      </c>
    </row>
    <row r="12" spans="1:27" ht="21" x14ac:dyDescent="0.35">
      <c r="A12" s="89" t="s">
        <v>4</v>
      </c>
      <c r="B12" s="85">
        <f>SUM(B10:B11)</f>
        <v>76007.12</v>
      </c>
      <c r="C12" s="85">
        <f>SUM(C10:C11)</f>
        <v>66000</v>
      </c>
      <c r="D12" s="85">
        <f>SUM(D10:D11)</f>
        <v>59376.18</v>
      </c>
      <c r="E12" s="85">
        <f>SUM(E10:E11)</f>
        <v>72000</v>
      </c>
      <c r="F12" s="85"/>
      <c r="G12" s="85">
        <f>SUM(G10:G11)</f>
        <v>68000</v>
      </c>
      <c r="H12" s="86">
        <f>SUM(H10:H11)</f>
        <v>78000</v>
      </c>
      <c r="J12" s="78" t="s">
        <v>81</v>
      </c>
      <c r="K12" s="87"/>
      <c r="L12" s="87"/>
      <c r="M12" s="87"/>
      <c r="N12" s="87"/>
      <c r="O12" s="87"/>
      <c r="P12" s="87"/>
      <c r="Q12" s="87"/>
      <c r="R12" s="91"/>
      <c r="S12" s="65"/>
      <c r="T12" s="89" t="s">
        <v>118</v>
      </c>
      <c r="U12" s="92">
        <f>SUM(U7:U11)</f>
        <v>1820.68</v>
      </c>
      <c r="V12" s="92">
        <f>SUM(V7:V11)</f>
        <v>2740</v>
      </c>
      <c r="W12" s="92">
        <f>SUM(W7:W11)</f>
        <v>1874.24</v>
      </c>
      <c r="X12" s="92">
        <f>SUM(X7:X11)</f>
        <v>5330</v>
      </c>
      <c r="Y12" s="92"/>
      <c r="Z12" s="92">
        <f>SUM(Z7:Z11)</f>
        <v>5030</v>
      </c>
      <c r="AA12" s="92">
        <f>SUM(AA7:AA11)</f>
        <v>3500</v>
      </c>
    </row>
    <row r="13" spans="1:27" ht="21" x14ac:dyDescent="0.35">
      <c r="A13" s="73" t="s">
        <v>127</v>
      </c>
      <c r="B13" s="87"/>
      <c r="C13" s="87"/>
      <c r="D13" s="87"/>
      <c r="E13" s="87"/>
      <c r="F13" s="87"/>
      <c r="G13" s="87"/>
      <c r="H13" s="88"/>
      <c r="J13" s="79" t="s">
        <v>77</v>
      </c>
      <c r="K13" s="80">
        <v>310.31</v>
      </c>
      <c r="L13" s="80">
        <v>1000</v>
      </c>
      <c r="M13" s="80">
        <v>195.44</v>
      </c>
      <c r="N13" s="80">
        <v>1000</v>
      </c>
      <c r="O13" s="80"/>
      <c r="P13" s="80">
        <v>250</v>
      </c>
      <c r="Q13" s="81">
        <v>250</v>
      </c>
      <c r="R13" s="82"/>
      <c r="S13" s="65"/>
      <c r="T13" s="78" t="s">
        <v>89</v>
      </c>
      <c r="U13" s="87"/>
      <c r="V13" s="87"/>
      <c r="W13" s="87"/>
      <c r="X13" s="87"/>
      <c r="Y13" s="91"/>
      <c r="Z13" s="87"/>
      <c r="AA13" s="91"/>
    </row>
    <row r="14" spans="1:27" ht="21" x14ac:dyDescent="0.35">
      <c r="A14" s="79" t="s">
        <v>35</v>
      </c>
      <c r="B14" s="80">
        <v>70</v>
      </c>
      <c r="C14" s="80">
        <v>5000</v>
      </c>
      <c r="D14" s="80">
        <v>5063.03</v>
      </c>
      <c r="E14" s="80">
        <v>5000</v>
      </c>
      <c r="F14" s="80"/>
      <c r="G14" s="80">
        <v>5000</v>
      </c>
      <c r="H14" s="81">
        <v>7000</v>
      </c>
      <c r="J14" s="79" t="s">
        <v>80</v>
      </c>
      <c r="K14" s="80">
        <v>0</v>
      </c>
      <c r="L14" s="80">
        <v>250</v>
      </c>
      <c r="M14" s="80">
        <v>0</v>
      </c>
      <c r="N14" s="80">
        <v>250</v>
      </c>
      <c r="O14" s="80"/>
      <c r="P14" s="80">
        <v>250</v>
      </c>
      <c r="Q14" s="81">
        <v>250</v>
      </c>
      <c r="R14" s="82"/>
      <c r="S14" s="65"/>
      <c r="T14" s="79" t="s">
        <v>91</v>
      </c>
      <c r="U14" s="80">
        <v>5752.92</v>
      </c>
      <c r="V14" s="80">
        <v>7000</v>
      </c>
      <c r="W14" s="80">
        <v>6668.18</v>
      </c>
      <c r="X14" s="80">
        <v>7000</v>
      </c>
      <c r="Y14" s="80"/>
      <c r="Z14" s="80">
        <v>7000</v>
      </c>
      <c r="AA14" s="81">
        <v>7000</v>
      </c>
    </row>
    <row r="15" spans="1:27" ht="21" x14ac:dyDescent="0.35">
      <c r="A15" s="79" t="s">
        <v>34</v>
      </c>
      <c r="B15" s="80">
        <v>6026.29</v>
      </c>
      <c r="C15" s="80">
        <v>7000</v>
      </c>
      <c r="D15" s="80">
        <v>6788.64</v>
      </c>
      <c r="E15" s="80">
        <v>7000</v>
      </c>
      <c r="F15" s="80"/>
      <c r="G15" s="80">
        <v>7000</v>
      </c>
      <c r="H15" s="81">
        <v>3000</v>
      </c>
      <c r="J15" s="79" t="s">
        <v>79</v>
      </c>
      <c r="K15" s="80">
        <v>140</v>
      </c>
      <c r="L15" s="80">
        <v>300</v>
      </c>
      <c r="M15" s="80">
        <v>0</v>
      </c>
      <c r="N15" s="80">
        <v>300</v>
      </c>
      <c r="O15" s="80"/>
      <c r="P15" s="80">
        <v>300</v>
      </c>
      <c r="Q15" s="81">
        <v>1000</v>
      </c>
      <c r="R15" s="82"/>
      <c r="S15" s="65"/>
      <c r="T15" s="79" t="s">
        <v>92</v>
      </c>
      <c r="U15" s="80">
        <v>2511.25</v>
      </c>
      <c r="V15" s="80">
        <v>3000</v>
      </c>
      <c r="W15" s="80">
        <v>1700</v>
      </c>
      <c r="X15" s="80">
        <v>3000</v>
      </c>
      <c r="Y15" s="80"/>
      <c r="Z15" s="80">
        <v>3000</v>
      </c>
      <c r="AA15" s="81">
        <v>3000</v>
      </c>
    </row>
    <row r="16" spans="1:27" ht="21" x14ac:dyDescent="0.35">
      <c r="A16" s="79" t="s">
        <v>33</v>
      </c>
      <c r="B16" s="80">
        <v>700</v>
      </c>
      <c r="C16" s="80">
        <v>2000</v>
      </c>
      <c r="D16" s="80">
        <v>743.58</v>
      </c>
      <c r="E16" s="80">
        <v>2000</v>
      </c>
      <c r="F16" s="80"/>
      <c r="G16" s="80">
        <v>1000</v>
      </c>
      <c r="H16" s="81">
        <v>2000</v>
      </c>
      <c r="J16" s="79" t="s">
        <v>78</v>
      </c>
      <c r="K16" s="80">
        <v>677.42</v>
      </c>
      <c r="L16" s="80">
        <v>1500</v>
      </c>
      <c r="M16" s="80">
        <v>133.57</v>
      </c>
      <c r="N16" s="80">
        <v>1000</v>
      </c>
      <c r="O16" s="80"/>
      <c r="P16" s="80">
        <v>1000</v>
      </c>
      <c r="Q16" s="81">
        <v>500</v>
      </c>
      <c r="R16" s="82"/>
      <c r="S16" s="65"/>
      <c r="T16" s="79" t="s">
        <v>93</v>
      </c>
      <c r="U16" s="80">
        <v>227.89</v>
      </c>
      <c r="V16" s="80">
        <v>1000</v>
      </c>
      <c r="W16" s="80">
        <v>1246.5999999999999</v>
      </c>
      <c r="X16" s="80">
        <v>3000</v>
      </c>
      <c r="Y16" s="80"/>
      <c r="Z16" s="80">
        <v>3000</v>
      </c>
      <c r="AA16" s="81">
        <v>3000</v>
      </c>
    </row>
    <row r="17" spans="1:27" ht="21" x14ac:dyDescent="0.35">
      <c r="A17" s="89" t="s">
        <v>129</v>
      </c>
      <c r="B17" s="85">
        <f t="shared" ref="B17" si="0">SUM(B14:B16)</f>
        <v>6796.29</v>
      </c>
      <c r="C17" s="85">
        <f>SUM(C14:C16)</f>
        <v>14000</v>
      </c>
      <c r="D17" s="85">
        <f>SUM(D14:D16)</f>
        <v>12595.25</v>
      </c>
      <c r="E17" s="85">
        <f>SUM(E14:E16)</f>
        <v>14000</v>
      </c>
      <c r="F17" s="85"/>
      <c r="G17" s="85">
        <f>SUM(G14:G16)</f>
        <v>13000</v>
      </c>
      <c r="H17" s="86">
        <f>SUM(H14:H16)</f>
        <v>12000</v>
      </c>
      <c r="J17" s="89" t="s">
        <v>21</v>
      </c>
      <c r="K17" s="85">
        <f t="shared" ref="K17:N17" si="1">SUM(K13:K16)</f>
        <v>1127.73</v>
      </c>
      <c r="L17" s="85">
        <f t="shared" si="1"/>
        <v>3050</v>
      </c>
      <c r="M17" s="85">
        <f t="shared" si="1"/>
        <v>329.01</v>
      </c>
      <c r="N17" s="85">
        <f t="shared" si="1"/>
        <v>2550</v>
      </c>
      <c r="O17" s="85"/>
      <c r="P17" s="85">
        <f t="shared" ref="P17:Q17" si="2">SUM(P13:P16)</f>
        <v>1800</v>
      </c>
      <c r="Q17" s="85">
        <f t="shared" si="2"/>
        <v>2000</v>
      </c>
      <c r="R17" s="90"/>
      <c r="S17" s="65"/>
      <c r="T17" s="79" t="s">
        <v>96</v>
      </c>
      <c r="U17" s="80">
        <v>2155.83</v>
      </c>
      <c r="V17" s="80">
        <v>4000</v>
      </c>
      <c r="W17" s="80">
        <v>2039.95</v>
      </c>
      <c r="X17" s="80">
        <v>5000</v>
      </c>
      <c r="Y17" s="80"/>
      <c r="Z17" s="80">
        <v>3000</v>
      </c>
      <c r="AA17" s="81">
        <v>5000</v>
      </c>
    </row>
    <row r="18" spans="1:27" ht="21" x14ac:dyDescent="0.35">
      <c r="A18" s="89"/>
      <c r="B18" s="85"/>
      <c r="C18" s="85"/>
      <c r="D18" s="85"/>
      <c r="E18" s="85"/>
      <c r="F18" s="85"/>
      <c r="G18" s="85"/>
      <c r="H18" s="86"/>
      <c r="J18" s="78" t="s">
        <v>73</v>
      </c>
      <c r="K18" s="91"/>
      <c r="L18" s="91"/>
      <c r="M18" s="91"/>
      <c r="N18" s="91"/>
      <c r="O18" s="91"/>
      <c r="P18" s="91"/>
      <c r="Q18" s="91"/>
      <c r="R18" s="91"/>
      <c r="S18" s="65"/>
      <c r="T18" s="79" t="s">
        <v>90</v>
      </c>
      <c r="U18" s="80">
        <v>7899</v>
      </c>
      <c r="V18" s="80">
        <v>5000</v>
      </c>
      <c r="W18" s="80">
        <v>756.37</v>
      </c>
      <c r="X18" s="80">
        <v>3000</v>
      </c>
      <c r="Y18" s="80"/>
      <c r="Z18" s="80">
        <v>3000</v>
      </c>
      <c r="AA18" s="81">
        <v>6000</v>
      </c>
    </row>
    <row r="19" spans="1:27" ht="21" x14ac:dyDescent="0.35">
      <c r="A19" s="84" t="s">
        <v>6</v>
      </c>
      <c r="B19" s="85">
        <f>SUM(B17+B12+B8)</f>
        <v>87223.409999999989</v>
      </c>
      <c r="C19" s="85">
        <f>SUM(C17+C12+C8)</f>
        <v>90000</v>
      </c>
      <c r="D19" s="85">
        <f>SUM(D17+D12+D8)</f>
        <v>81991.09</v>
      </c>
      <c r="E19" s="85">
        <f>SUM(E17+E12+E8)</f>
        <v>96000</v>
      </c>
      <c r="F19" s="85"/>
      <c r="G19" s="85">
        <f>SUM(G17+G12+G8)</f>
        <v>96000</v>
      </c>
      <c r="H19" s="86">
        <f>SUM(H17+H12+H8)</f>
        <v>100000</v>
      </c>
      <c r="J19" s="78" t="s">
        <v>2</v>
      </c>
      <c r="K19" s="93"/>
      <c r="L19" s="93"/>
      <c r="M19" s="93"/>
      <c r="N19" s="93"/>
      <c r="O19" s="93"/>
      <c r="P19" s="93"/>
      <c r="Q19" s="93"/>
      <c r="R19" s="94"/>
      <c r="S19" s="65"/>
      <c r="T19" s="79" t="s">
        <v>95</v>
      </c>
      <c r="U19" s="80">
        <v>0</v>
      </c>
      <c r="V19" s="80">
        <v>4000</v>
      </c>
      <c r="W19" s="80">
        <v>0</v>
      </c>
      <c r="X19" s="80">
        <v>2000</v>
      </c>
      <c r="Y19" s="80"/>
      <c r="Z19" s="80">
        <v>1000</v>
      </c>
      <c r="AA19" s="81">
        <v>0</v>
      </c>
    </row>
    <row r="20" spans="1:27" ht="21" x14ac:dyDescent="0.35">
      <c r="A20" s="73" t="s">
        <v>125</v>
      </c>
      <c r="B20" s="87"/>
      <c r="C20" s="87"/>
      <c r="D20" s="87"/>
      <c r="E20" s="87"/>
      <c r="F20" s="87"/>
      <c r="G20" s="87"/>
      <c r="H20" s="88"/>
      <c r="J20" s="79" t="s">
        <v>76</v>
      </c>
      <c r="K20" s="80">
        <v>276.24</v>
      </c>
      <c r="L20" s="80">
        <v>1500</v>
      </c>
      <c r="M20" s="80">
        <v>1841.46</v>
      </c>
      <c r="N20" s="80">
        <v>1500</v>
      </c>
      <c r="O20" s="80"/>
      <c r="P20" s="80">
        <v>1500</v>
      </c>
      <c r="Q20" s="81">
        <v>1000</v>
      </c>
      <c r="R20" s="82"/>
      <c r="S20" s="65"/>
      <c r="T20" s="79" t="s">
        <v>94</v>
      </c>
      <c r="U20" s="80">
        <v>686.17</v>
      </c>
      <c r="V20" s="80">
        <v>1500</v>
      </c>
      <c r="W20" s="80">
        <v>1692</v>
      </c>
      <c r="X20" s="80">
        <v>1500</v>
      </c>
      <c r="Y20" s="80"/>
      <c r="Z20" s="80">
        <v>1500</v>
      </c>
      <c r="AA20" s="81">
        <v>1500</v>
      </c>
    </row>
    <row r="21" spans="1:27" ht="21" x14ac:dyDescent="0.35">
      <c r="A21" s="79" t="s">
        <v>126</v>
      </c>
      <c r="B21" s="80">
        <v>336.73</v>
      </c>
      <c r="C21" s="80">
        <v>1000</v>
      </c>
      <c r="D21" s="80">
        <v>136.80000000000001</v>
      </c>
      <c r="E21" s="80">
        <v>1000</v>
      </c>
      <c r="F21" s="80"/>
      <c r="G21" s="80">
        <v>150</v>
      </c>
      <c r="H21" s="81">
        <v>150</v>
      </c>
      <c r="J21" s="78" t="s">
        <v>26</v>
      </c>
      <c r="K21" s="93"/>
      <c r="L21" s="93"/>
      <c r="M21" s="93"/>
      <c r="N21" s="93"/>
      <c r="O21" s="93"/>
      <c r="P21" s="93"/>
      <c r="Q21" s="93"/>
      <c r="R21" s="94"/>
      <c r="S21" s="65"/>
      <c r="T21" s="79"/>
      <c r="U21" s="80"/>
      <c r="V21" s="80"/>
      <c r="W21" s="80"/>
      <c r="X21" s="80"/>
      <c r="Y21" s="80"/>
      <c r="Z21" s="80"/>
      <c r="AA21" s="83"/>
    </row>
    <row r="22" spans="1:27" ht="21" x14ac:dyDescent="0.35">
      <c r="A22" s="79" t="s">
        <v>122</v>
      </c>
      <c r="B22" s="80" t="s">
        <v>121</v>
      </c>
      <c r="C22" s="80" t="s">
        <v>121</v>
      </c>
      <c r="D22" s="80">
        <v>30500</v>
      </c>
      <c r="E22" s="80" t="s">
        <v>121</v>
      </c>
      <c r="F22" s="80"/>
      <c r="G22" s="80">
        <v>0</v>
      </c>
      <c r="H22" s="81">
        <v>0</v>
      </c>
      <c r="J22" s="95" t="s">
        <v>136</v>
      </c>
      <c r="K22" s="93"/>
      <c r="L22" s="80">
        <v>220</v>
      </c>
      <c r="M22" s="96"/>
      <c r="N22" s="80"/>
      <c r="O22" s="96"/>
      <c r="P22" s="80">
        <v>225</v>
      </c>
      <c r="Q22" s="81">
        <v>225</v>
      </c>
      <c r="R22" s="94"/>
      <c r="S22" s="65"/>
      <c r="T22" s="89" t="s">
        <v>5</v>
      </c>
      <c r="U22" s="92">
        <f>SUM(U14:U20)</f>
        <v>19233.059999999998</v>
      </c>
      <c r="V22" s="92">
        <f t="shared" ref="V22:W22" si="3">SUM(V14:V20)</f>
        <v>25500</v>
      </c>
      <c r="W22" s="92">
        <f t="shared" si="3"/>
        <v>14103.100000000002</v>
      </c>
      <c r="X22" s="92">
        <f>SUM(X14:X20)</f>
        <v>24500</v>
      </c>
      <c r="Y22" s="92"/>
      <c r="Z22" s="92">
        <f>SUM(Z14:Z20)</f>
        <v>21500</v>
      </c>
      <c r="AA22" s="92">
        <f>SUM(AA14:AA20)</f>
        <v>25500</v>
      </c>
    </row>
    <row r="23" spans="1:27" ht="21" x14ac:dyDescent="0.35">
      <c r="A23" s="84" t="s">
        <v>7</v>
      </c>
      <c r="B23" s="85">
        <f>SUM(B21:B22)</f>
        <v>336.73</v>
      </c>
      <c r="C23" s="85">
        <f>SUM(C21:C22)</f>
        <v>1000</v>
      </c>
      <c r="D23" s="85">
        <f t="shared" ref="D23:H23" si="4">SUM(D21:D22)</f>
        <v>30636.799999999999</v>
      </c>
      <c r="E23" s="85">
        <f t="shared" si="4"/>
        <v>1000</v>
      </c>
      <c r="F23" s="85"/>
      <c r="G23" s="85">
        <f t="shared" si="4"/>
        <v>150</v>
      </c>
      <c r="H23" s="86">
        <f t="shared" si="4"/>
        <v>150</v>
      </c>
      <c r="J23" s="79" t="s">
        <v>74</v>
      </c>
      <c r="K23" s="80">
        <v>7100.83</v>
      </c>
      <c r="L23" s="80">
        <v>5000</v>
      </c>
      <c r="M23" s="80">
        <v>11025.28</v>
      </c>
      <c r="N23" s="80">
        <v>5000</v>
      </c>
      <c r="O23" s="80"/>
      <c r="P23" s="80">
        <v>13500</v>
      </c>
      <c r="Q23" s="81">
        <v>11000</v>
      </c>
      <c r="R23" s="82"/>
      <c r="S23" s="65"/>
      <c r="T23" s="78" t="s">
        <v>97</v>
      </c>
      <c r="U23" s="87"/>
      <c r="V23" s="87"/>
      <c r="W23" s="87"/>
      <c r="X23" s="87"/>
      <c r="Y23" s="91"/>
      <c r="Z23" s="87"/>
      <c r="AA23" s="91"/>
    </row>
    <row r="24" spans="1:27" ht="21" x14ac:dyDescent="0.35">
      <c r="A24" s="73" t="s">
        <v>124</v>
      </c>
      <c r="B24" s="87"/>
      <c r="C24" s="87"/>
      <c r="D24" s="87"/>
      <c r="E24" s="87"/>
      <c r="F24" s="87"/>
      <c r="G24" s="87"/>
      <c r="H24" s="88"/>
      <c r="J24" s="79" t="s">
        <v>75</v>
      </c>
      <c r="K24" s="80">
        <v>375.65</v>
      </c>
      <c r="L24" s="80">
        <v>2000</v>
      </c>
      <c r="M24" s="80">
        <v>0</v>
      </c>
      <c r="N24" s="80" t="s">
        <v>121</v>
      </c>
      <c r="O24" s="80"/>
      <c r="P24" s="80">
        <v>500</v>
      </c>
      <c r="Q24" s="81">
        <v>500</v>
      </c>
      <c r="R24" s="82"/>
      <c r="S24" s="65"/>
      <c r="T24" s="79" t="s">
        <v>99</v>
      </c>
      <c r="U24" s="80">
        <v>350</v>
      </c>
      <c r="V24" s="80">
        <v>3000</v>
      </c>
      <c r="W24" s="80">
        <v>1630</v>
      </c>
      <c r="X24" s="80">
        <v>500</v>
      </c>
      <c r="Y24" s="80"/>
      <c r="Z24" s="80">
        <v>2000</v>
      </c>
      <c r="AA24" s="81">
        <v>3000</v>
      </c>
    </row>
    <row r="25" spans="1:27" ht="21" x14ac:dyDescent="0.35">
      <c r="A25" s="79" t="s">
        <v>36</v>
      </c>
      <c r="B25" s="80">
        <v>60000</v>
      </c>
      <c r="C25" s="80">
        <v>60000</v>
      </c>
      <c r="D25" s="80">
        <v>60000</v>
      </c>
      <c r="E25" s="80">
        <v>60000</v>
      </c>
      <c r="F25" s="80"/>
      <c r="G25" s="80">
        <v>60000</v>
      </c>
      <c r="H25" s="81">
        <v>60000</v>
      </c>
      <c r="J25" s="79" t="s">
        <v>123</v>
      </c>
      <c r="K25" s="80" t="s">
        <v>121</v>
      </c>
      <c r="L25" s="80" t="s">
        <v>121</v>
      </c>
      <c r="M25" s="80">
        <v>786.99</v>
      </c>
      <c r="N25" s="80">
        <v>500</v>
      </c>
      <c r="O25" s="80"/>
      <c r="P25" s="80">
        <v>500</v>
      </c>
      <c r="Q25" s="81">
        <v>500</v>
      </c>
      <c r="R25" s="82"/>
      <c r="S25" s="65"/>
      <c r="T25" s="79" t="s">
        <v>101</v>
      </c>
      <c r="U25" s="80">
        <v>233</v>
      </c>
      <c r="V25" s="80">
        <v>1000</v>
      </c>
      <c r="W25" s="80">
        <v>227</v>
      </c>
      <c r="X25" s="80">
        <v>500</v>
      </c>
      <c r="Y25" s="80"/>
      <c r="Z25" s="80">
        <v>500</v>
      </c>
      <c r="AA25" s="81">
        <v>500</v>
      </c>
    </row>
    <row r="26" spans="1:27" ht="21" x14ac:dyDescent="0.35">
      <c r="A26" s="97"/>
      <c r="B26" s="97"/>
      <c r="C26" s="97"/>
      <c r="D26" s="97"/>
      <c r="E26" s="97"/>
      <c r="F26" s="97"/>
      <c r="G26" s="97"/>
      <c r="H26" s="98"/>
      <c r="J26" s="89" t="s">
        <v>30</v>
      </c>
      <c r="K26" s="85">
        <f>SUM(K20:K25)</f>
        <v>7752.7199999999993</v>
      </c>
      <c r="L26" s="85">
        <f t="shared" ref="L26" si="5">SUM(L20:L25)</f>
        <v>8720</v>
      </c>
      <c r="M26" s="85">
        <f>SUM(M20:M25)</f>
        <v>13653.730000000001</v>
      </c>
      <c r="N26" s="85">
        <f>SUM(N20:N25)</f>
        <v>7000</v>
      </c>
      <c r="O26" s="85"/>
      <c r="P26" s="85">
        <f>SUM(P20:P25)</f>
        <v>16225</v>
      </c>
      <c r="Q26" s="85">
        <f>SUM(Q20:Q25)</f>
        <v>13225</v>
      </c>
      <c r="R26" s="90"/>
      <c r="S26" s="65"/>
      <c r="T26" s="79" t="s">
        <v>98</v>
      </c>
      <c r="U26" s="80">
        <v>1287.06</v>
      </c>
      <c r="V26" s="80">
        <v>3000</v>
      </c>
      <c r="W26" s="80">
        <v>186</v>
      </c>
      <c r="X26" s="80">
        <v>2500</v>
      </c>
      <c r="Y26" s="80"/>
      <c r="Z26" s="80">
        <v>1000</v>
      </c>
      <c r="AA26" s="81">
        <v>1000</v>
      </c>
    </row>
    <row r="27" spans="1:27" ht="21" x14ac:dyDescent="0.35">
      <c r="A27" s="84" t="s">
        <v>24</v>
      </c>
      <c r="B27" s="85">
        <f>SUM(B25:B25)</f>
        <v>60000</v>
      </c>
      <c r="C27" s="85">
        <f>SUM(C25:C25)</f>
        <v>60000</v>
      </c>
      <c r="D27" s="85">
        <f>SUM(D25:D25)</f>
        <v>60000</v>
      </c>
      <c r="E27" s="85">
        <f>SUM(E25:E25)</f>
        <v>60000</v>
      </c>
      <c r="F27" s="85"/>
      <c r="G27" s="85">
        <f>SUM(G25:G25)</f>
        <v>60000</v>
      </c>
      <c r="H27" s="86">
        <f>SUM(H25:H25)</f>
        <v>60000</v>
      </c>
      <c r="J27" s="78" t="s">
        <v>51</v>
      </c>
      <c r="K27" s="87"/>
      <c r="L27" s="87"/>
      <c r="M27" s="87"/>
      <c r="N27" s="87"/>
      <c r="O27" s="87"/>
      <c r="P27" s="87"/>
      <c r="Q27" s="87"/>
      <c r="R27" s="91"/>
      <c r="S27" s="65"/>
      <c r="T27" s="79" t="s">
        <v>102</v>
      </c>
      <c r="U27" s="80">
        <v>0</v>
      </c>
      <c r="V27" s="80">
        <v>500</v>
      </c>
      <c r="W27" s="80">
        <v>8480.73</v>
      </c>
      <c r="X27" s="80">
        <v>7500</v>
      </c>
      <c r="Y27" s="80"/>
      <c r="Z27" s="80">
        <v>2500</v>
      </c>
      <c r="AA27" s="81">
        <v>2500</v>
      </c>
    </row>
    <row r="28" spans="1:27" ht="21" x14ac:dyDescent="0.35">
      <c r="A28" s="73" t="s">
        <v>37</v>
      </c>
      <c r="B28" s="87"/>
      <c r="C28" s="87"/>
      <c r="D28" s="87"/>
      <c r="E28" s="87"/>
      <c r="F28" s="87"/>
      <c r="G28" s="87"/>
      <c r="H28" s="88"/>
      <c r="J28" s="79" t="s">
        <v>52</v>
      </c>
      <c r="K28" s="80">
        <v>6065.73</v>
      </c>
      <c r="L28" s="80">
        <v>9600</v>
      </c>
      <c r="M28" s="80">
        <v>4870.7700000000004</v>
      </c>
      <c r="N28" s="80">
        <v>9000</v>
      </c>
      <c r="O28" s="80"/>
      <c r="P28" s="80">
        <v>7000</v>
      </c>
      <c r="Q28" s="81">
        <v>8000</v>
      </c>
      <c r="R28" s="82"/>
      <c r="S28" s="65"/>
      <c r="T28" s="79" t="s">
        <v>100</v>
      </c>
      <c r="U28" s="80">
        <v>138.09</v>
      </c>
      <c r="V28" s="80">
        <v>500</v>
      </c>
      <c r="W28" s="80">
        <v>319.27</v>
      </c>
      <c r="X28" s="80">
        <v>500</v>
      </c>
      <c r="Y28" s="80"/>
      <c r="Z28" s="80">
        <v>500</v>
      </c>
      <c r="AA28" s="81">
        <v>500</v>
      </c>
    </row>
    <row r="29" spans="1:27" ht="21" x14ac:dyDescent="0.35">
      <c r="A29" s="79" t="s">
        <v>37</v>
      </c>
      <c r="B29" s="80">
        <v>13026.01</v>
      </c>
      <c r="C29" s="80">
        <v>1000</v>
      </c>
      <c r="D29" s="80">
        <v>1621.16</v>
      </c>
      <c r="E29" s="80">
        <v>1000</v>
      </c>
      <c r="F29" s="80"/>
      <c r="G29" s="80">
        <v>1000</v>
      </c>
      <c r="H29" s="81">
        <v>2000</v>
      </c>
      <c r="J29" s="79" t="s">
        <v>53</v>
      </c>
      <c r="K29" s="80">
        <v>310</v>
      </c>
      <c r="L29" s="80">
        <v>500</v>
      </c>
      <c r="M29" s="80">
        <v>195</v>
      </c>
      <c r="N29" s="80">
        <v>500</v>
      </c>
      <c r="O29" s="80"/>
      <c r="P29" s="80">
        <v>250</v>
      </c>
      <c r="Q29" s="81">
        <v>250</v>
      </c>
      <c r="R29" s="82"/>
      <c r="S29" s="65"/>
      <c r="T29" s="79" t="s">
        <v>103</v>
      </c>
      <c r="U29" s="80">
        <v>145</v>
      </c>
      <c r="V29" s="80">
        <v>500</v>
      </c>
      <c r="W29" s="80">
        <v>0</v>
      </c>
      <c r="X29" s="80">
        <v>500</v>
      </c>
      <c r="Y29" s="80"/>
      <c r="Z29" s="80">
        <v>500</v>
      </c>
      <c r="AA29" s="81">
        <v>500</v>
      </c>
    </row>
    <row r="30" spans="1:27" ht="21" x14ac:dyDescent="0.35">
      <c r="A30" s="84" t="s">
        <v>23</v>
      </c>
      <c r="B30" s="85">
        <f>SUM(B29:B29)</f>
        <v>13026.01</v>
      </c>
      <c r="C30" s="85">
        <f>SUM(C29:C29)</f>
        <v>1000</v>
      </c>
      <c r="D30" s="85">
        <f>SUM(D29:D29)</f>
        <v>1621.16</v>
      </c>
      <c r="E30" s="85">
        <f>SUM(E29:E29)</f>
        <v>1000</v>
      </c>
      <c r="F30" s="85"/>
      <c r="G30" s="85">
        <f>SUM(G29:G29)</f>
        <v>1000</v>
      </c>
      <c r="H30" s="86">
        <f>SUM(H29:H29)</f>
        <v>2000</v>
      </c>
      <c r="J30" s="79" t="s">
        <v>120</v>
      </c>
      <c r="K30" s="80">
        <v>0</v>
      </c>
      <c r="L30" s="80">
        <v>200</v>
      </c>
      <c r="M30" s="80">
        <v>0</v>
      </c>
      <c r="N30" s="80">
        <v>200</v>
      </c>
      <c r="O30" s="80"/>
      <c r="P30" s="80">
        <v>200</v>
      </c>
      <c r="Q30" s="81">
        <v>100</v>
      </c>
      <c r="R30" s="82"/>
      <c r="S30" s="65"/>
      <c r="T30" s="89" t="s">
        <v>8</v>
      </c>
      <c r="U30" s="92">
        <f>SUM(U24:U29)</f>
        <v>2153.1499999999996</v>
      </c>
      <c r="V30" s="92">
        <f t="shared" ref="V30:X30" si="6">SUM(V24:V29)</f>
        <v>8500</v>
      </c>
      <c r="W30" s="92">
        <f t="shared" si="6"/>
        <v>10843</v>
      </c>
      <c r="X30" s="92">
        <f t="shared" si="6"/>
        <v>12000</v>
      </c>
      <c r="Y30" s="92"/>
      <c r="Z30" s="92">
        <f t="shared" ref="Z30:AA30" si="7">SUM(Z24:Z29)</f>
        <v>7000</v>
      </c>
      <c r="AA30" s="92">
        <f t="shared" si="7"/>
        <v>8000</v>
      </c>
    </row>
    <row r="31" spans="1:27" ht="21" x14ac:dyDescent="0.35">
      <c r="A31" s="99"/>
      <c r="B31" s="100"/>
      <c r="C31" s="100"/>
      <c r="D31" s="100"/>
      <c r="E31" s="100"/>
      <c r="F31" s="100"/>
      <c r="G31" s="100"/>
      <c r="H31" s="100"/>
      <c r="J31" s="79" t="s">
        <v>57</v>
      </c>
      <c r="K31" s="80">
        <v>1444.13</v>
      </c>
      <c r="L31" s="80">
        <v>2000</v>
      </c>
      <c r="M31" s="80">
        <v>813.26</v>
      </c>
      <c r="N31" s="80">
        <v>2000</v>
      </c>
      <c r="O31" s="80"/>
      <c r="P31" s="80">
        <v>2000</v>
      </c>
      <c r="Q31" s="81">
        <v>2000</v>
      </c>
      <c r="R31" s="82"/>
      <c r="S31" s="65"/>
      <c r="T31" s="78" t="s">
        <v>83</v>
      </c>
      <c r="U31" s="87"/>
      <c r="V31" s="87"/>
      <c r="W31" s="87"/>
      <c r="X31" s="87"/>
      <c r="Y31" s="91"/>
      <c r="Z31" s="87"/>
      <c r="AA31" s="91"/>
    </row>
    <row r="32" spans="1:27" ht="21" x14ac:dyDescent="0.35">
      <c r="A32" s="101" t="s">
        <v>9</v>
      </c>
      <c r="B32" s="102">
        <f>SUM(B30+B27+B23+B19)</f>
        <v>160586.14999999997</v>
      </c>
      <c r="C32" s="102">
        <f>SUM(C30+C27+C23+C19)</f>
        <v>152000</v>
      </c>
      <c r="D32" s="102">
        <f>SUM(D30+D27+D23+D19)</f>
        <v>174249.05</v>
      </c>
      <c r="E32" s="102">
        <f>SUM(E30+E27+E23+E19)</f>
        <v>158000</v>
      </c>
      <c r="F32" s="102"/>
      <c r="G32" s="102">
        <f>SUM(G30+G27+G23+G19)</f>
        <v>157150</v>
      </c>
      <c r="H32" s="102">
        <f>SUM(H30+H27+H23+H19)</f>
        <v>162150</v>
      </c>
      <c r="J32" s="79" t="s">
        <v>54</v>
      </c>
      <c r="K32" s="80">
        <v>330.93</v>
      </c>
      <c r="L32" s="80">
        <v>600</v>
      </c>
      <c r="M32" s="80">
        <v>0</v>
      </c>
      <c r="N32" s="80">
        <v>500</v>
      </c>
      <c r="O32" s="80"/>
      <c r="P32" s="80">
        <v>500</v>
      </c>
      <c r="Q32" s="81">
        <v>250</v>
      </c>
      <c r="R32" s="82"/>
      <c r="S32" s="65"/>
      <c r="T32" s="78" t="s">
        <v>11</v>
      </c>
      <c r="U32" s="93"/>
      <c r="V32" s="93"/>
      <c r="W32" s="93"/>
      <c r="X32" s="93"/>
      <c r="Y32" s="94"/>
      <c r="Z32" s="93"/>
      <c r="AA32" s="94"/>
    </row>
    <row r="33" spans="1:27" ht="21" x14ac:dyDescent="0.35">
      <c r="A33" s="103"/>
      <c r="B33" s="100"/>
      <c r="C33" s="100"/>
      <c r="D33" s="100"/>
      <c r="E33" s="100"/>
      <c r="F33" s="104"/>
      <c r="G33" s="100"/>
      <c r="H33" s="104"/>
      <c r="J33" s="79" t="s">
        <v>55</v>
      </c>
      <c r="K33" s="80">
        <v>321.69</v>
      </c>
      <c r="L33" s="80">
        <v>2500</v>
      </c>
      <c r="M33" s="80">
        <v>1122.3399999999999</v>
      </c>
      <c r="N33" s="80">
        <v>2500</v>
      </c>
      <c r="O33" s="80"/>
      <c r="P33" s="80">
        <v>2000</v>
      </c>
      <c r="Q33" s="81">
        <v>1000</v>
      </c>
      <c r="R33" s="82"/>
      <c r="S33" s="65"/>
      <c r="T33" s="79" t="s">
        <v>84</v>
      </c>
      <c r="U33" s="80">
        <v>111.2</v>
      </c>
      <c r="V33" s="80">
        <v>2000</v>
      </c>
      <c r="W33" s="80">
        <v>94.74</v>
      </c>
      <c r="X33" s="80">
        <v>2000</v>
      </c>
      <c r="Y33" s="80"/>
      <c r="Z33" s="80">
        <v>2000</v>
      </c>
      <c r="AA33" s="81">
        <v>500</v>
      </c>
    </row>
    <row r="34" spans="1:27" ht="21" x14ac:dyDescent="0.35">
      <c r="A34" s="101" t="s">
        <v>10</v>
      </c>
      <c r="B34" s="102">
        <f>U40+K64</f>
        <v>128630.29000000001</v>
      </c>
      <c r="C34" s="102">
        <f>L64+V40</f>
        <v>151560</v>
      </c>
      <c r="D34" s="102">
        <f>M64+W40</f>
        <v>116702.43</v>
      </c>
      <c r="E34" s="102">
        <f>N64+X40</f>
        <v>165230</v>
      </c>
      <c r="F34" s="102"/>
      <c r="G34" s="102">
        <f>P64+Z40</f>
        <v>143255</v>
      </c>
      <c r="H34" s="102">
        <f>Q64+AA40</f>
        <v>156425</v>
      </c>
      <c r="J34" s="79" t="s">
        <v>56</v>
      </c>
      <c r="K34" s="80">
        <v>1502.63</v>
      </c>
      <c r="L34" s="80">
        <v>2000</v>
      </c>
      <c r="M34" s="80">
        <v>1114.3</v>
      </c>
      <c r="N34" s="80">
        <v>2000</v>
      </c>
      <c r="O34" s="80"/>
      <c r="P34" s="80">
        <v>2000</v>
      </c>
      <c r="Q34" s="81">
        <v>1500</v>
      </c>
      <c r="R34" s="82"/>
      <c r="S34" s="65"/>
      <c r="T34" s="79" t="s">
        <v>85</v>
      </c>
      <c r="U34" s="80">
        <v>6031.82</v>
      </c>
      <c r="V34" s="80">
        <v>5000</v>
      </c>
      <c r="W34" s="80">
        <v>6694.1</v>
      </c>
      <c r="X34" s="80">
        <v>7000</v>
      </c>
      <c r="Y34" s="80"/>
      <c r="Z34" s="80">
        <v>7000</v>
      </c>
      <c r="AA34" s="81">
        <v>10000</v>
      </c>
    </row>
    <row r="35" spans="1:27" ht="21" x14ac:dyDescent="0.35">
      <c r="A35" s="103"/>
      <c r="B35" s="100"/>
      <c r="C35" s="100"/>
      <c r="D35" s="100"/>
      <c r="E35" s="100"/>
      <c r="F35" s="105"/>
      <c r="G35" s="100"/>
      <c r="H35" s="105"/>
      <c r="J35" s="79" t="s">
        <v>58</v>
      </c>
      <c r="K35" s="80">
        <v>599.37</v>
      </c>
      <c r="L35" s="80">
        <v>1000</v>
      </c>
      <c r="M35" s="80">
        <v>28.04</v>
      </c>
      <c r="N35" s="80">
        <v>1000</v>
      </c>
      <c r="O35" s="80"/>
      <c r="P35" s="80">
        <v>500</v>
      </c>
      <c r="Q35" s="81">
        <v>500</v>
      </c>
      <c r="R35" s="82"/>
      <c r="S35" s="65"/>
      <c r="T35" s="79" t="s">
        <v>86</v>
      </c>
      <c r="U35" s="80">
        <v>5616.41</v>
      </c>
      <c r="V35" s="80">
        <v>3500</v>
      </c>
      <c r="W35" s="80">
        <v>1757.07</v>
      </c>
      <c r="X35" s="80">
        <v>3500</v>
      </c>
      <c r="Y35" s="80"/>
      <c r="Z35" s="80">
        <v>2000</v>
      </c>
      <c r="AA35" s="81">
        <v>5000</v>
      </c>
    </row>
    <row r="36" spans="1:27" ht="21" x14ac:dyDescent="0.35">
      <c r="A36" s="106" t="s">
        <v>110</v>
      </c>
      <c r="B36" s="107">
        <f>B32*0.09</f>
        <v>14452.753499999997</v>
      </c>
      <c r="C36" s="107">
        <f>C32*0.09</f>
        <v>13680</v>
      </c>
      <c r="D36" s="102">
        <v>14452.75</v>
      </c>
      <c r="E36" s="107">
        <f>E32*0.09</f>
        <v>14220</v>
      </c>
      <c r="F36" s="107"/>
      <c r="G36" s="107">
        <f>G32*0.09</f>
        <v>14143.5</v>
      </c>
      <c r="H36" s="107">
        <f>H32*0.09</f>
        <v>14593.5</v>
      </c>
      <c r="J36" s="89" t="s">
        <v>12</v>
      </c>
      <c r="K36" s="85">
        <f>SUM(K28:K35)</f>
        <v>10574.480000000001</v>
      </c>
      <c r="L36" s="85">
        <f>SUM(L28:L35)</f>
        <v>18400</v>
      </c>
      <c r="M36" s="85">
        <f>SUM(M28:M35)</f>
        <v>8143.7100000000009</v>
      </c>
      <c r="N36" s="85">
        <f>SUM(N28:N35)</f>
        <v>17700</v>
      </c>
      <c r="O36" s="85"/>
      <c r="P36" s="85">
        <f>SUM(P28:P35)</f>
        <v>14450</v>
      </c>
      <c r="Q36" s="85">
        <f>SUM(Q28:Q35)</f>
        <v>13600</v>
      </c>
      <c r="R36" s="90"/>
      <c r="S36" s="65"/>
      <c r="T36" s="79" t="s">
        <v>87</v>
      </c>
      <c r="U36" s="80">
        <v>4725.99</v>
      </c>
      <c r="V36" s="80">
        <v>7000</v>
      </c>
      <c r="W36" s="80">
        <v>441.5</v>
      </c>
      <c r="X36" s="80">
        <v>3500</v>
      </c>
      <c r="Y36" s="80"/>
      <c r="Z36" s="80">
        <v>1500</v>
      </c>
      <c r="AA36" s="81">
        <v>5000</v>
      </c>
    </row>
    <row r="37" spans="1:27" ht="21" x14ac:dyDescent="0.35">
      <c r="A37" s="97"/>
      <c r="B37" s="97"/>
      <c r="C37" s="97"/>
      <c r="D37" s="97"/>
      <c r="E37" s="97"/>
      <c r="F37" s="97"/>
      <c r="G37" s="97"/>
      <c r="H37" s="97"/>
      <c r="J37" s="78" t="s">
        <v>67</v>
      </c>
      <c r="K37" s="93"/>
      <c r="L37" s="93"/>
      <c r="M37" s="93"/>
      <c r="N37" s="93"/>
      <c r="O37" s="93"/>
      <c r="P37" s="93"/>
      <c r="Q37" s="93"/>
      <c r="R37" s="94"/>
      <c r="S37" s="65"/>
      <c r="T37" s="79" t="s">
        <v>88</v>
      </c>
      <c r="U37" s="80">
        <v>3227.01</v>
      </c>
      <c r="V37" s="80">
        <v>2000</v>
      </c>
      <c r="W37" s="80">
        <v>1719.71</v>
      </c>
      <c r="X37" s="80">
        <v>3000</v>
      </c>
      <c r="Y37" s="80"/>
      <c r="Z37" s="80">
        <v>2500</v>
      </c>
      <c r="AA37" s="81">
        <v>2500</v>
      </c>
    </row>
    <row r="38" spans="1:27" ht="20.25" customHeight="1" x14ac:dyDescent="0.3">
      <c r="J38" s="79" t="s">
        <v>117</v>
      </c>
      <c r="K38" s="80">
        <v>173.77</v>
      </c>
      <c r="L38" s="80">
        <v>1000</v>
      </c>
      <c r="M38" s="80">
        <v>98.77</v>
      </c>
      <c r="N38" s="80">
        <v>500</v>
      </c>
      <c r="O38" s="80"/>
      <c r="P38" s="80">
        <v>250</v>
      </c>
      <c r="Q38" s="83">
        <v>250</v>
      </c>
      <c r="R38" s="82"/>
      <c r="S38" s="65"/>
      <c r="T38" s="89" t="s">
        <v>13</v>
      </c>
      <c r="U38" s="92">
        <f>SUM(U33:U37)</f>
        <v>19712.43</v>
      </c>
      <c r="V38" s="92">
        <f>SUM(V33:V37)</f>
        <v>19500</v>
      </c>
      <c r="W38" s="92">
        <f>SUM(W33:W37)</f>
        <v>10707.119999999999</v>
      </c>
      <c r="X38" s="92">
        <f>SUM(X33:X37)</f>
        <v>19000</v>
      </c>
      <c r="Y38" s="92"/>
      <c r="Z38" s="92">
        <f>SUM(Z33:Z37)</f>
        <v>15000</v>
      </c>
      <c r="AA38" s="92">
        <f>SUM(AA33:AA37)</f>
        <v>23000</v>
      </c>
    </row>
    <row r="39" spans="1:27" ht="18.75" customHeight="1" x14ac:dyDescent="0.3">
      <c r="A39" s="108" t="s">
        <v>19</v>
      </c>
      <c r="J39" s="89" t="s">
        <v>14</v>
      </c>
      <c r="K39" s="92">
        <f t="shared" ref="K39:N39" si="8">SUM(K38:K38)</f>
        <v>173.77</v>
      </c>
      <c r="L39" s="92">
        <f t="shared" si="8"/>
        <v>1000</v>
      </c>
      <c r="M39" s="92">
        <f t="shared" si="8"/>
        <v>98.77</v>
      </c>
      <c r="N39" s="92">
        <f t="shared" si="8"/>
        <v>500</v>
      </c>
      <c r="O39" s="92"/>
      <c r="P39" s="92">
        <f t="shared" ref="P39:Q39" si="9">SUM(P38:P38)</f>
        <v>250</v>
      </c>
      <c r="Q39" s="92">
        <f t="shared" si="9"/>
        <v>250</v>
      </c>
      <c r="R39" s="109"/>
      <c r="S39" s="65"/>
      <c r="T39" s="89"/>
      <c r="U39" s="92"/>
      <c r="V39" s="92"/>
      <c r="W39" s="92"/>
      <c r="X39" s="92"/>
      <c r="Y39" s="92"/>
      <c r="Z39" s="92"/>
      <c r="AA39" s="92"/>
    </row>
    <row r="40" spans="1:27" ht="18.75" x14ac:dyDescent="0.3">
      <c r="A40" s="127" t="s">
        <v>25</v>
      </c>
      <c r="B40" s="127"/>
      <c r="C40" s="110"/>
      <c r="D40" s="110"/>
      <c r="E40" s="110"/>
      <c r="F40" s="110"/>
      <c r="G40" s="110"/>
      <c r="H40" s="110"/>
      <c r="J40" s="78" t="s">
        <v>59</v>
      </c>
      <c r="K40" s="87"/>
      <c r="L40" s="87"/>
      <c r="M40" s="87"/>
      <c r="N40" s="87"/>
      <c r="O40" s="87"/>
      <c r="P40" s="87"/>
      <c r="Q40" s="87"/>
      <c r="R40" s="91"/>
      <c r="S40" s="65"/>
      <c r="T40" s="89" t="s">
        <v>116</v>
      </c>
      <c r="U40" s="92">
        <f>SUM(U38+U30+U22+U12)</f>
        <v>42919.32</v>
      </c>
      <c r="V40" s="92">
        <f>SUM(V38+V30+V22+V12)</f>
        <v>56240</v>
      </c>
      <c r="W40" s="92">
        <f>SUM(W38+W30+W22+W12)</f>
        <v>37527.46</v>
      </c>
      <c r="X40" s="92">
        <f>SUM(X38+X30+X22+X12)</f>
        <v>60830</v>
      </c>
      <c r="Y40" s="92"/>
      <c r="Z40" s="92">
        <f>SUM(Z38+Z30+Z22+Z12)</f>
        <v>48530</v>
      </c>
      <c r="AA40" s="92">
        <f>SUM(AA38+AA30+AA22+AA12)</f>
        <v>60000</v>
      </c>
    </row>
    <row r="41" spans="1:27" ht="21" x14ac:dyDescent="0.35">
      <c r="A41" s="127"/>
      <c r="B41" s="127"/>
      <c r="C41" s="110"/>
      <c r="D41" s="110"/>
      <c r="E41" s="110"/>
      <c r="F41" s="110"/>
      <c r="G41" s="110"/>
      <c r="H41" s="110"/>
      <c r="J41" s="79" t="s">
        <v>60</v>
      </c>
      <c r="K41" s="80">
        <v>4256.58</v>
      </c>
      <c r="L41" s="80">
        <v>3000</v>
      </c>
      <c r="M41" s="80">
        <v>1933.84</v>
      </c>
      <c r="N41" s="80">
        <v>3000</v>
      </c>
      <c r="O41" s="80"/>
      <c r="P41" s="80">
        <v>3000</v>
      </c>
      <c r="Q41" s="81">
        <v>3000</v>
      </c>
      <c r="R41" s="82"/>
      <c r="S41" s="65"/>
      <c r="T41" s="65"/>
      <c r="U41" s="65"/>
      <c r="V41" s="65"/>
      <c r="W41" s="65"/>
      <c r="X41" s="65"/>
      <c r="Y41" s="65"/>
      <c r="Z41" s="65"/>
    </row>
    <row r="42" spans="1:27" ht="21" x14ac:dyDescent="0.35">
      <c r="A42" s="127"/>
      <c r="B42" s="127"/>
      <c r="C42" s="110"/>
      <c r="D42" s="110"/>
      <c r="E42" s="110"/>
      <c r="F42" s="110"/>
      <c r="G42" s="110"/>
      <c r="H42" s="110"/>
      <c r="J42" s="79" t="s">
        <v>61</v>
      </c>
      <c r="K42" s="80">
        <v>2183.2399999999998</v>
      </c>
      <c r="L42" s="80">
        <v>1000</v>
      </c>
      <c r="M42" s="80">
        <v>301.08</v>
      </c>
      <c r="N42" s="80">
        <v>2000</v>
      </c>
      <c r="O42" s="80"/>
      <c r="P42" s="80">
        <v>2000</v>
      </c>
      <c r="Q42" s="81">
        <v>2000</v>
      </c>
      <c r="R42" s="82"/>
      <c r="S42" s="65"/>
      <c r="T42" s="65"/>
      <c r="U42" s="65"/>
      <c r="V42" s="65"/>
      <c r="W42" s="65"/>
      <c r="X42" s="65"/>
      <c r="Y42" s="65"/>
      <c r="Z42" s="65"/>
    </row>
    <row r="43" spans="1:27" ht="21" x14ac:dyDescent="0.35">
      <c r="A43" s="127"/>
      <c r="B43" s="127"/>
      <c r="C43" s="110"/>
      <c r="D43" s="110"/>
      <c r="E43" s="110"/>
      <c r="F43" s="110"/>
      <c r="G43" s="110"/>
      <c r="H43" s="110"/>
      <c r="J43" s="79" t="s">
        <v>62</v>
      </c>
      <c r="K43" s="80">
        <v>744.6</v>
      </c>
      <c r="L43" s="80">
        <v>1000</v>
      </c>
      <c r="M43" s="80">
        <v>5821.88</v>
      </c>
      <c r="N43" s="80">
        <v>1000</v>
      </c>
      <c r="O43" s="80"/>
      <c r="P43" s="80">
        <v>1000</v>
      </c>
      <c r="Q43" s="81">
        <v>1000</v>
      </c>
      <c r="R43" s="82"/>
      <c r="S43" s="65"/>
      <c r="T43" s="65"/>
      <c r="U43" s="65"/>
      <c r="V43" s="65"/>
      <c r="W43" s="65"/>
      <c r="X43" s="65"/>
      <c r="Y43" s="65"/>
      <c r="Z43" s="65"/>
    </row>
    <row r="44" spans="1:27" ht="21" x14ac:dyDescent="0.35">
      <c r="A44" s="111" t="s">
        <v>111</v>
      </c>
      <c r="J44" s="79" t="s">
        <v>63</v>
      </c>
      <c r="K44" s="80">
        <v>1470</v>
      </c>
      <c r="L44" s="80">
        <v>3500</v>
      </c>
      <c r="M44" s="80">
        <v>1200</v>
      </c>
      <c r="N44" s="80">
        <v>3500</v>
      </c>
      <c r="O44" s="80"/>
      <c r="P44" s="80">
        <v>3500</v>
      </c>
      <c r="Q44" s="81">
        <v>4000</v>
      </c>
      <c r="R44" s="82"/>
      <c r="S44" s="65"/>
      <c r="T44" s="65"/>
      <c r="U44" s="65"/>
      <c r="V44" s="65"/>
      <c r="W44" s="65"/>
      <c r="X44" s="65"/>
      <c r="Y44" s="65"/>
      <c r="Z44" s="65"/>
    </row>
    <row r="45" spans="1:27" ht="21" x14ac:dyDescent="0.35">
      <c r="A45" s="103"/>
      <c r="B45" s="87">
        <v>0</v>
      </c>
      <c r="J45" s="79" t="s">
        <v>64</v>
      </c>
      <c r="K45" s="80">
        <v>1041</v>
      </c>
      <c r="L45" s="80">
        <v>1500</v>
      </c>
      <c r="M45" s="80">
        <v>875.9</v>
      </c>
      <c r="N45" s="80">
        <v>2000</v>
      </c>
      <c r="O45" s="80"/>
      <c r="P45" s="80">
        <v>2000</v>
      </c>
      <c r="Q45" s="81">
        <v>2000</v>
      </c>
      <c r="R45" s="82"/>
      <c r="S45" s="65"/>
      <c r="T45" s="65"/>
      <c r="U45" s="65"/>
      <c r="V45" s="65"/>
      <c r="W45" s="65"/>
      <c r="X45" s="65"/>
      <c r="Y45" s="65"/>
      <c r="Z45" s="65"/>
    </row>
    <row r="46" spans="1:27" ht="21" x14ac:dyDescent="0.35">
      <c r="A46" s="103"/>
      <c r="B46" s="87">
        <v>0</v>
      </c>
      <c r="J46" s="79" t="s">
        <v>65</v>
      </c>
      <c r="K46" s="80">
        <v>724</v>
      </c>
      <c r="L46" s="80">
        <v>500</v>
      </c>
      <c r="M46" s="80">
        <v>210</v>
      </c>
      <c r="N46" s="80">
        <v>2000</v>
      </c>
      <c r="O46" s="80"/>
      <c r="P46" s="80">
        <v>2000</v>
      </c>
      <c r="Q46" s="81">
        <v>2000</v>
      </c>
      <c r="R46" s="82"/>
      <c r="S46" s="65"/>
      <c r="T46" s="65"/>
      <c r="U46" s="65"/>
      <c r="V46" s="65"/>
      <c r="W46" s="65"/>
      <c r="X46" s="65"/>
      <c r="Y46" s="65"/>
      <c r="Z46" s="65"/>
    </row>
    <row r="47" spans="1:27" ht="21" x14ac:dyDescent="0.35">
      <c r="A47" s="89" t="s">
        <v>31</v>
      </c>
      <c r="B47" s="85">
        <f>SUM(B45:B46)</f>
        <v>0</v>
      </c>
      <c r="J47" s="79" t="s">
        <v>66</v>
      </c>
      <c r="K47" s="80">
        <v>305.05</v>
      </c>
      <c r="L47" s="80">
        <v>500</v>
      </c>
      <c r="M47" s="80">
        <v>440</v>
      </c>
      <c r="N47" s="80">
        <v>500</v>
      </c>
      <c r="O47" s="80"/>
      <c r="P47" s="80">
        <v>500</v>
      </c>
      <c r="Q47" s="81">
        <v>500</v>
      </c>
      <c r="R47" s="82"/>
      <c r="S47" s="65"/>
      <c r="T47" s="65"/>
      <c r="U47" s="65"/>
      <c r="V47" s="65"/>
      <c r="W47" s="65"/>
      <c r="X47" s="65"/>
      <c r="Y47" s="65"/>
      <c r="Z47" s="65"/>
    </row>
    <row r="48" spans="1:27" ht="18.75" x14ac:dyDescent="0.3">
      <c r="J48" s="89" t="s">
        <v>16</v>
      </c>
      <c r="K48" s="92">
        <f t="shared" ref="K48:N48" si="10">SUM(K41:K47)</f>
        <v>10724.47</v>
      </c>
      <c r="L48" s="92">
        <f t="shared" si="10"/>
        <v>11000</v>
      </c>
      <c r="M48" s="92">
        <f t="shared" si="10"/>
        <v>10782.699999999999</v>
      </c>
      <c r="N48" s="92">
        <f t="shared" si="10"/>
        <v>14000</v>
      </c>
      <c r="O48" s="92"/>
      <c r="P48" s="92">
        <f t="shared" ref="P48:Q48" si="11">SUM(P41:P47)</f>
        <v>14000</v>
      </c>
      <c r="Q48" s="92">
        <f t="shared" si="11"/>
        <v>14500</v>
      </c>
      <c r="R48" s="109"/>
      <c r="S48" s="65"/>
      <c r="T48" s="65"/>
      <c r="U48" s="65"/>
      <c r="V48" s="65"/>
      <c r="W48" s="65"/>
      <c r="X48" s="65"/>
      <c r="Y48" s="65"/>
      <c r="Z48" s="65"/>
    </row>
    <row r="49" spans="10:26" ht="18.75" x14ac:dyDescent="0.3">
      <c r="J49" s="78" t="s">
        <v>44</v>
      </c>
      <c r="K49" s="87"/>
      <c r="L49" s="87"/>
      <c r="M49" s="87"/>
      <c r="N49" s="87"/>
      <c r="O49" s="87"/>
      <c r="P49" s="87"/>
      <c r="Q49" s="87"/>
      <c r="R49" s="91"/>
      <c r="S49" s="65"/>
      <c r="T49" s="65"/>
      <c r="U49" s="65"/>
      <c r="V49" s="65"/>
      <c r="W49" s="65"/>
      <c r="X49" s="65"/>
      <c r="Y49" s="65"/>
      <c r="Z49" s="65"/>
    </row>
    <row r="50" spans="10:26" ht="21" x14ac:dyDescent="0.35">
      <c r="J50" s="79" t="s">
        <v>46</v>
      </c>
      <c r="K50" s="80">
        <v>124.43</v>
      </c>
      <c r="L50" s="80">
        <v>100</v>
      </c>
      <c r="M50" s="80">
        <v>113.99</v>
      </c>
      <c r="N50" s="80">
        <v>100</v>
      </c>
      <c r="O50" s="80"/>
      <c r="P50" s="80">
        <v>0</v>
      </c>
      <c r="Q50" s="81">
        <v>150</v>
      </c>
      <c r="R50" s="82"/>
      <c r="S50" s="65"/>
      <c r="T50" s="65"/>
      <c r="U50" s="65"/>
      <c r="V50" s="65"/>
      <c r="W50" s="65"/>
      <c r="X50" s="65"/>
      <c r="Y50" s="65"/>
      <c r="Z50" s="65"/>
    </row>
    <row r="51" spans="10:26" ht="21" x14ac:dyDescent="0.35">
      <c r="J51" s="79" t="s">
        <v>47</v>
      </c>
      <c r="K51" s="80">
        <v>773.66</v>
      </c>
      <c r="L51" s="80">
        <v>500</v>
      </c>
      <c r="M51" s="80">
        <v>666.2</v>
      </c>
      <c r="N51" s="80">
        <v>1000</v>
      </c>
      <c r="O51" s="80"/>
      <c r="P51" s="80">
        <v>0</v>
      </c>
      <c r="Q51" s="81">
        <v>1000</v>
      </c>
      <c r="R51" s="82"/>
      <c r="S51" s="65"/>
      <c r="T51" s="65"/>
      <c r="U51" s="65"/>
      <c r="V51" s="65"/>
      <c r="W51" s="65"/>
      <c r="X51" s="65"/>
      <c r="Y51" s="65"/>
      <c r="Z51" s="65"/>
    </row>
    <row r="52" spans="10:26" ht="21" x14ac:dyDescent="0.35">
      <c r="J52" s="79" t="s">
        <v>48</v>
      </c>
      <c r="K52" s="80">
        <v>0</v>
      </c>
      <c r="L52" s="80">
        <v>300</v>
      </c>
      <c r="M52" s="80">
        <v>0</v>
      </c>
      <c r="N52" s="80">
        <v>300</v>
      </c>
      <c r="O52" s="80"/>
      <c r="P52" s="80">
        <v>0</v>
      </c>
      <c r="Q52" s="81">
        <v>0</v>
      </c>
      <c r="R52" s="82"/>
      <c r="S52" s="65"/>
      <c r="T52" s="65"/>
      <c r="U52" s="65"/>
      <c r="V52" s="65"/>
      <c r="W52" s="65"/>
      <c r="X52" s="65"/>
      <c r="Y52" s="65"/>
      <c r="Z52" s="65"/>
    </row>
    <row r="53" spans="10:26" ht="21" x14ac:dyDescent="0.35">
      <c r="J53" s="79" t="s">
        <v>45</v>
      </c>
      <c r="K53" s="80">
        <v>7007.08</v>
      </c>
      <c r="L53" s="80">
        <v>7000</v>
      </c>
      <c r="M53" s="80">
        <v>5236.3100000000004</v>
      </c>
      <c r="N53" s="80">
        <v>7000</v>
      </c>
      <c r="O53" s="80"/>
      <c r="P53" s="80">
        <v>0</v>
      </c>
      <c r="Q53" s="81">
        <v>7000</v>
      </c>
      <c r="R53" s="82"/>
      <c r="S53" s="65"/>
      <c r="T53" s="65"/>
      <c r="U53" s="65"/>
      <c r="V53" s="65"/>
      <c r="W53" s="65"/>
      <c r="X53" s="65"/>
      <c r="Y53" s="65"/>
      <c r="Z53" s="65"/>
    </row>
    <row r="54" spans="10:26" ht="21" x14ac:dyDescent="0.35">
      <c r="J54" s="79" t="s">
        <v>49</v>
      </c>
      <c r="K54" s="80">
        <v>3297.53</v>
      </c>
      <c r="L54" s="80">
        <v>3000</v>
      </c>
      <c r="M54" s="80">
        <v>3160.92</v>
      </c>
      <c r="N54" s="80">
        <v>3000</v>
      </c>
      <c r="O54" s="80"/>
      <c r="P54" s="112">
        <v>0</v>
      </c>
      <c r="Q54" s="81">
        <v>3500</v>
      </c>
      <c r="R54" s="82"/>
      <c r="S54" s="65"/>
      <c r="T54" s="65"/>
      <c r="U54" s="65"/>
      <c r="V54" s="65"/>
      <c r="W54" s="65"/>
      <c r="X54" s="65"/>
      <c r="Y54" s="65"/>
      <c r="Z54" s="65"/>
    </row>
    <row r="55" spans="10:26" ht="21" x14ac:dyDescent="0.35">
      <c r="J55" s="79" t="s">
        <v>50</v>
      </c>
      <c r="K55" s="80">
        <v>2046.71</v>
      </c>
      <c r="L55" s="80">
        <v>1250</v>
      </c>
      <c r="M55" s="80">
        <v>1568.06</v>
      </c>
      <c r="N55" s="80">
        <v>1250</v>
      </c>
      <c r="O55" s="80"/>
      <c r="P55" s="80">
        <v>0</v>
      </c>
      <c r="Q55" s="81">
        <v>2000</v>
      </c>
      <c r="R55" s="82"/>
      <c r="S55" s="65"/>
      <c r="T55" s="65"/>
      <c r="U55" s="65"/>
      <c r="V55" s="65"/>
      <c r="W55" s="65"/>
      <c r="X55" s="65"/>
      <c r="Y55" s="65"/>
      <c r="Z55" s="65"/>
    </row>
    <row r="56" spans="10:26" ht="18.75" x14ac:dyDescent="0.3">
      <c r="J56" s="89" t="s">
        <v>15</v>
      </c>
      <c r="K56" s="92">
        <f t="shared" ref="K56:M56" si="12">SUM(K50:K55)</f>
        <v>13249.41</v>
      </c>
      <c r="L56" s="92">
        <f t="shared" si="12"/>
        <v>12150</v>
      </c>
      <c r="M56" s="92">
        <f t="shared" si="12"/>
        <v>10745.48</v>
      </c>
      <c r="N56" s="92">
        <f>SUM(N50:N55)</f>
        <v>12650</v>
      </c>
      <c r="O56" s="92"/>
      <c r="P56" s="92">
        <f>SUM(P50:P55)</f>
        <v>0</v>
      </c>
      <c r="Q56" s="92">
        <f>SUM(Q50:Q55)</f>
        <v>13650</v>
      </c>
      <c r="R56" s="109"/>
      <c r="S56" s="65"/>
      <c r="T56" s="113"/>
      <c r="U56" s="65"/>
      <c r="V56" s="65"/>
      <c r="W56" s="65"/>
      <c r="X56" s="65"/>
      <c r="Y56" s="65"/>
      <c r="Z56" s="65"/>
    </row>
    <row r="57" spans="10:26" ht="18.75" x14ac:dyDescent="0.3">
      <c r="J57" s="78" t="s">
        <v>39</v>
      </c>
      <c r="K57" s="87"/>
      <c r="L57" s="87"/>
      <c r="M57" s="87"/>
      <c r="N57" s="87"/>
      <c r="O57" s="87"/>
      <c r="P57" s="87"/>
      <c r="Q57" s="87"/>
      <c r="R57" s="91"/>
      <c r="S57" s="65"/>
      <c r="T57" s="65"/>
      <c r="U57" s="65"/>
      <c r="V57" s="65"/>
      <c r="W57" s="65"/>
      <c r="X57" s="65"/>
      <c r="Y57" s="65"/>
      <c r="Z57" s="65"/>
    </row>
    <row r="58" spans="10:26" ht="21" x14ac:dyDescent="0.35">
      <c r="J58" s="114" t="s">
        <v>40</v>
      </c>
      <c r="K58" s="114">
        <v>1000</v>
      </c>
      <c r="L58" s="114">
        <v>1500</v>
      </c>
      <c r="M58" s="114">
        <v>750</v>
      </c>
      <c r="N58" s="114">
        <v>1500</v>
      </c>
      <c r="O58" s="114"/>
      <c r="P58" s="114">
        <v>0</v>
      </c>
      <c r="Q58" s="81">
        <v>0</v>
      </c>
      <c r="R58" s="115"/>
      <c r="S58" s="65"/>
      <c r="T58" s="65"/>
      <c r="U58" s="65"/>
      <c r="V58" s="65"/>
      <c r="W58" s="65"/>
      <c r="X58" s="65"/>
      <c r="Y58" s="65"/>
      <c r="Z58" s="65"/>
    </row>
    <row r="59" spans="10:26" ht="21" x14ac:dyDescent="0.35">
      <c r="J59" s="79" t="s">
        <v>42</v>
      </c>
      <c r="K59" s="80">
        <v>12732.57</v>
      </c>
      <c r="L59" s="80">
        <v>12000</v>
      </c>
      <c r="M59" s="80">
        <v>10143.56</v>
      </c>
      <c r="N59" s="80">
        <v>15000</v>
      </c>
      <c r="O59" s="80"/>
      <c r="P59" s="80">
        <v>15000</v>
      </c>
      <c r="Q59" s="81">
        <v>13000</v>
      </c>
      <c r="R59" s="82"/>
      <c r="S59" s="65"/>
      <c r="T59" s="65"/>
      <c r="U59" s="65"/>
      <c r="V59" s="65"/>
      <c r="W59" s="65"/>
      <c r="X59" s="65"/>
      <c r="Y59" s="65"/>
      <c r="Z59" s="65"/>
    </row>
    <row r="60" spans="10:26" ht="21" x14ac:dyDescent="0.35">
      <c r="J60" s="79" t="s">
        <v>43</v>
      </c>
      <c r="K60" s="80">
        <v>18863</v>
      </c>
      <c r="L60" s="80">
        <v>12000</v>
      </c>
      <c r="M60" s="80">
        <v>8040.02</v>
      </c>
      <c r="N60" s="80">
        <v>15000</v>
      </c>
      <c r="O60" s="80"/>
      <c r="P60" s="80">
        <v>15000</v>
      </c>
      <c r="Q60" s="81">
        <v>8000</v>
      </c>
      <c r="R60" s="82"/>
      <c r="S60" s="65"/>
      <c r="T60" s="65"/>
      <c r="U60" s="65"/>
      <c r="V60" s="65"/>
      <c r="W60" s="65"/>
      <c r="X60" s="65"/>
      <c r="Y60" s="65"/>
      <c r="Z60" s="65"/>
    </row>
    <row r="61" spans="10:26" ht="21" x14ac:dyDescent="0.35">
      <c r="J61" s="79" t="s">
        <v>41</v>
      </c>
      <c r="K61" s="80">
        <v>3346.24</v>
      </c>
      <c r="L61" s="80">
        <v>12000</v>
      </c>
      <c r="M61" s="80">
        <v>14511</v>
      </c>
      <c r="N61" s="80">
        <v>15000</v>
      </c>
      <c r="O61" s="80"/>
      <c r="P61" s="80">
        <v>15000</v>
      </c>
      <c r="Q61" s="81">
        <v>15000</v>
      </c>
      <c r="R61" s="82"/>
      <c r="S61" s="65"/>
      <c r="T61" s="65"/>
      <c r="U61" s="65"/>
      <c r="V61" s="65"/>
      <c r="W61" s="65"/>
      <c r="X61" s="65"/>
      <c r="Y61" s="65"/>
      <c r="Z61" s="65"/>
    </row>
    <row r="62" spans="10:26" ht="18.75" x14ac:dyDescent="0.3">
      <c r="J62" s="89" t="s">
        <v>17</v>
      </c>
      <c r="K62" s="92">
        <f t="shared" ref="K62" si="13">SUM(K58:K61)</f>
        <v>35941.81</v>
      </c>
      <c r="L62" s="92">
        <f>SUM(L58:L61)</f>
        <v>37500</v>
      </c>
      <c r="M62" s="92">
        <f>SUM(M58:M61)</f>
        <v>33444.58</v>
      </c>
      <c r="N62" s="92">
        <f>SUM(N58:N61)</f>
        <v>46500</v>
      </c>
      <c r="O62" s="92"/>
      <c r="P62" s="92">
        <f>SUM(P58:P61)</f>
        <v>45000</v>
      </c>
      <c r="Q62" s="92">
        <f>SUM(Q58:Q61)</f>
        <v>36000</v>
      </c>
      <c r="R62" s="109"/>
      <c r="S62" s="65"/>
      <c r="T62" s="65"/>
      <c r="U62" s="65"/>
      <c r="V62" s="65"/>
      <c r="W62" s="65"/>
      <c r="X62" s="65"/>
      <c r="Y62" s="65"/>
      <c r="Z62" s="65"/>
    </row>
    <row r="63" spans="10:26" ht="18.75" x14ac:dyDescent="0.3">
      <c r="J63" s="89"/>
      <c r="K63" s="92"/>
      <c r="L63" s="92"/>
      <c r="M63" s="92"/>
      <c r="N63" s="92"/>
      <c r="O63" s="92"/>
      <c r="P63" s="92"/>
      <c r="Q63" s="92"/>
      <c r="R63" s="109"/>
      <c r="S63" s="65"/>
      <c r="T63" s="65"/>
      <c r="U63" s="65"/>
      <c r="V63" s="65"/>
      <c r="W63" s="65"/>
      <c r="X63" s="65"/>
      <c r="Y63" s="65"/>
      <c r="Z63" s="65"/>
    </row>
    <row r="64" spans="10:26" ht="18.75" x14ac:dyDescent="0.3">
      <c r="J64" s="89" t="s">
        <v>115</v>
      </c>
      <c r="K64" s="92">
        <f>K62+K56+K48+K39+K36+K26+K17+K11</f>
        <v>85710.97</v>
      </c>
      <c r="L64" s="92">
        <f>L62+L56+L48+L39+L36+L26+L17+L11</f>
        <v>95320</v>
      </c>
      <c r="M64" s="92">
        <f>M62+M56+M48+M39+M36+M26+M17+M11</f>
        <v>79174.969999999987</v>
      </c>
      <c r="N64" s="92">
        <f>N62+N56+N48+N39+N36+N26+N17+N11</f>
        <v>104400</v>
      </c>
      <c r="O64" s="92"/>
      <c r="P64" s="92">
        <f>P62+P56+P48+P39+P36+P26+P17+P11</f>
        <v>94725</v>
      </c>
      <c r="Q64" s="92">
        <f>Q62+Q56+Q48+Q39+Q36+Q26+Q17+Q11</f>
        <v>96425</v>
      </c>
      <c r="R64" s="109"/>
      <c r="S64" s="116"/>
      <c r="T64" s="65"/>
      <c r="U64" s="65"/>
      <c r="V64" s="65"/>
      <c r="W64" s="65"/>
      <c r="X64" s="65"/>
      <c r="Y64" s="65"/>
      <c r="Z64" s="65"/>
    </row>
    <row r="65" spans="10:19" ht="16.5" x14ac:dyDescent="0.25">
      <c r="J65" s="116"/>
      <c r="K65" s="116"/>
      <c r="L65" s="116"/>
      <c r="M65" s="116"/>
      <c r="N65" s="116"/>
      <c r="O65" s="116"/>
      <c r="P65" s="116"/>
      <c r="Q65" s="116"/>
      <c r="R65" s="116"/>
      <c r="S65" s="116"/>
    </row>
    <row r="66" spans="10:19" ht="18.75" x14ac:dyDescent="0.3">
      <c r="J66" s="101" t="s">
        <v>22</v>
      </c>
      <c r="K66" s="117">
        <f>U40+K64</f>
        <v>128630.29000000001</v>
      </c>
      <c r="L66" s="117">
        <f>L64+V40</f>
        <v>151560</v>
      </c>
      <c r="M66" s="117">
        <f>M64+W40</f>
        <v>116702.43</v>
      </c>
      <c r="N66" s="117">
        <f>X40+N64</f>
        <v>165230</v>
      </c>
      <c r="O66" s="117"/>
      <c r="P66" s="117">
        <f>Z40+P64</f>
        <v>143255</v>
      </c>
      <c r="Q66" s="117">
        <f>AA40+Q64</f>
        <v>156425</v>
      </c>
      <c r="R66" s="118"/>
      <c r="S66" s="116"/>
    </row>
    <row r="67" spans="10:19" ht="16.5" x14ac:dyDescent="0.25">
      <c r="S67" s="116"/>
    </row>
    <row r="68" spans="10:19" ht="16.5" x14ac:dyDescent="0.25">
      <c r="S68" s="116"/>
    </row>
    <row r="69" spans="10:19" ht="16.5" x14ac:dyDescent="0.25">
      <c r="S69" s="116"/>
    </row>
    <row r="70" spans="10:19" ht="16.5" x14ac:dyDescent="0.25">
      <c r="S70" s="116"/>
    </row>
    <row r="114" spans="2:9" x14ac:dyDescent="0.2">
      <c r="B114" s="119"/>
      <c r="C114" s="119"/>
      <c r="D114" s="119"/>
      <c r="E114" s="119"/>
      <c r="F114" s="119"/>
      <c r="G114" s="119"/>
      <c r="H114" s="119"/>
    </row>
    <row r="119" spans="2:9" x14ac:dyDescent="0.2">
      <c r="I119" s="119"/>
    </row>
  </sheetData>
  <mergeCells count="5">
    <mergeCell ref="A1:Z2"/>
    <mergeCell ref="J4:P4"/>
    <mergeCell ref="T4:Z4"/>
    <mergeCell ref="A40:B43"/>
    <mergeCell ref="A4:H4"/>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2018</vt:lpstr>
      <vt:lpstr>Sheet1</vt:lpstr>
      <vt:lpstr>'Budget 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PRS Members</dc:creator>
  <cp:lastModifiedBy>Ganesh</cp:lastModifiedBy>
  <cp:lastPrinted>2018-02-10T14:43:31Z</cp:lastPrinted>
  <dcterms:created xsi:type="dcterms:W3CDTF">2013-05-15T17:26:26Z</dcterms:created>
  <dcterms:modified xsi:type="dcterms:W3CDTF">2018-02-10T14:44:31Z</dcterms:modified>
</cp:coreProperties>
</file>